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3"/>
  </bookViews>
  <sheets>
    <sheet name="BSDisc" sheetId="1" r:id="rId1"/>
    <sheet name="P&amp;LDisc" sheetId="2" r:id="rId2"/>
    <sheet name="EQ" sheetId="3" r:id="rId3"/>
    <sheet name="CF Disc" sheetId="4" r:id="rId4"/>
  </sheets>
  <externalReferences>
    <externalReference r:id="rId7"/>
  </externalReferences>
  <definedNames>
    <definedName name="_xlnm.Print_Area" localSheetId="0">'BSDisc'!$A$1:$D$54</definedName>
    <definedName name="_xlnm.Print_Area" localSheetId="3">'CF Disc'!$A$1:$D$50</definedName>
    <definedName name="_xlnm.Print_Area" localSheetId="1">'P&amp;LDisc'!$A$1:$L$34</definedName>
    <definedName name="Print_Area_MI">#REF!</definedName>
    <definedName name="_xlnm.Print_Titles">$A$1:$A$1,$A$1:$A$1</definedName>
  </definedNames>
  <calcPr fullCalcOnLoad="1"/>
</workbook>
</file>

<file path=xl/sharedStrings.xml><?xml version="1.0" encoding="utf-8"?>
<sst xmlns="http://schemas.openxmlformats.org/spreadsheetml/2006/main" count="149" uniqueCount="125">
  <si>
    <t>HEITECH PADU BERHAD</t>
  </si>
  <si>
    <t xml:space="preserve">CONDENSED CONSOLIDATED BALANCE SHEET </t>
  </si>
  <si>
    <t>AS AT 31 MARCH 2004</t>
  </si>
  <si>
    <t>Unaudited</t>
  </si>
  <si>
    <t>AUDITED</t>
  </si>
  <si>
    <t>As at 31 Mar</t>
  </si>
  <si>
    <t>As at 31 March</t>
  </si>
  <si>
    <t>31.12.2001</t>
  </si>
  <si>
    <t>RM</t>
  </si>
  <si>
    <t>NON-CURRENT ASSETS</t>
  </si>
  <si>
    <t>Property, plant &amp; equipment</t>
  </si>
  <si>
    <t>Deferred expenditure</t>
  </si>
  <si>
    <t>Investment in associate companies</t>
  </si>
  <si>
    <t>Other investment</t>
  </si>
  <si>
    <t>TOTAL NON-CURRENT ASSETS</t>
  </si>
  <si>
    <t>CURRENT ASSETS</t>
  </si>
  <si>
    <t>Short term investment in quoted shares</t>
  </si>
  <si>
    <t>Other debtors &amp; prepayments</t>
  </si>
  <si>
    <t>Trade debtors</t>
  </si>
  <si>
    <t>Fixed deposits</t>
  </si>
  <si>
    <t>Cash &amp; bank balances</t>
  </si>
  <si>
    <t xml:space="preserve"> </t>
  </si>
  <si>
    <t>TOTAL CURRENT ASSETS</t>
  </si>
  <si>
    <t>CURRENT LIABILITIES</t>
  </si>
  <si>
    <t>Trade creditors</t>
  </si>
  <si>
    <t>Other creditors &amp; accruals</t>
  </si>
  <si>
    <t>Short term borrowings</t>
  </si>
  <si>
    <t>Taxation</t>
  </si>
  <si>
    <t>TOTAL CURRENT LIABILITIES</t>
  </si>
  <si>
    <t>NET CURRENT ASSETS</t>
  </si>
  <si>
    <t>FINANCED BY:</t>
  </si>
  <si>
    <t>Share capital</t>
  </si>
  <si>
    <t>Share Premium</t>
  </si>
  <si>
    <t xml:space="preserve">Retained profits </t>
  </si>
  <si>
    <t>Shareholders' equity</t>
  </si>
  <si>
    <t>Reserve arising from consolidation</t>
  </si>
  <si>
    <t>Minority interests</t>
  </si>
  <si>
    <t>Shareholders' Funds</t>
  </si>
  <si>
    <t>Long Term Liabilities</t>
  </si>
  <si>
    <t>Long Term Loan</t>
  </si>
  <si>
    <t>Deferred Taxation</t>
  </si>
  <si>
    <t>Non-current liabilities</t>
  </si>
  <si>
    <t>NTA/share</t>
  </si>
  <si>
    <t>CONDENSED CONSOLIDATED INCOME STATEMENT</t>
  </si>
  <si>
    <t>FOR THE PERIOD ENDED 31 MARCH 2004</t>
  </si>
  <si>
    <t>Current quarter ended 31 Mar</t>
  </si>
  <si>
    <t>Comparative quarter ended 31 Mar</t>
  </si>
  <si>
    <t>Quarter ended 30 Sept</t>
  </si>
  <si>
    <t>Comparative quarter ended 30 Sept</t>
  </si>
  <si>
    <t>3 months cumulative to date</t>
  </si>
  <si>
    <t xml:space="preserve">Revenue </t>
  </si>
  <si>
    <t>Other Operating Income</t>
  </si>
  <si>
    <t>Total operating income</t>
  </si>
  <si>
    <t>Staff Costs</t>
  </si>
  <si>
    <t>Purchase of hardware and software</t>
  </si>
  <si>
    <t>Leaseline Rental</t>
  </si>
  <si>
    <t>Other Lease Expense</t>
  </si>
  <si>
    <t xml:space="preserve">Depreciation </t>
  </si>
  <si>
    <t>Amortisation</t>
  </si>
  <si>
    <t>Other Operating Expenses</t>
  </si>
  <si>
    <t>Total operating expenditure</t>
  </si>
  <si>
    <t>Profit From Operations</t>
  </si>
  <si>
    <t>Finance Costs</t>
  </si>
  <si>
    <t>Share of results of associated companies</t>
  </si>
  <si>
    <t>Investing Result</t>
  </si>
  <si>
    <t>Profit before taxation</t>
  </si>
  <si>
    <t>Profit after taxation</t>
  </si>
  <si>
    <t>Minority interest</t>
  </si>
  <si>
    <t>Net profit attributable to shareholders</t>
  </si>
  <si>
    <t>Number of Ordinary Shares of RM1.00 each</t>
  </si>
  <si>
    <t>Basic Earnings Per Share ( RM )</t>
  </si>
  <si>
    <t>CONDENSED CONSOLIDATED STATEMENT OF CHANGES IN EQUITY</t>
  </si>
  <si>
    <t>Non- distributable</t>
  </si>
  <si>
    <t>Distributable</t>
  </si>
  <si>
    <t>3 months quarter ended 31 March 2004</t>
  </si>
  <si>
    <t>Share premium</t>
  </si>
  <si>
    <t>Retained profits</t>
  </si>
  <si>
    <t>Total</t>
  </si>
  <si>
    <t>At 1 January 2004</t>
  </si>
  <si>
    <t>Issued during the year</t>
  </si>
  <si>
    <t>Net profit for the year</t>
  </si>
  <si>
    <t>Bonus Issue</t>
  </si>
  <si>
    <t>Dividends</t>
  </si>
  <si>
    <t>At 31 March 2004</t>
  </si>
  <si>
    <t>3 months quarter ended 31 March 2003</t>
  </si>
  <si>
    <t>At 1 January 2003</t>
  </si>
  <si>
    <t>At 31 March 2003</t>
  </si>
  <si>
    <t>CONDENSED CASHFLOW FOR THE FINANCIAL PERIOD ENDED 31 MARCH 2004</t>
  </si>
  <si>
    <t>Period ended 31 March</t>
  </si>
  <si>
    <t>CASHFLOW FROM OPERATING ACTIVITIES</t>
  </si>
  <si>
    <t>Adjustment for:</t>
  </si>
  <si>
    <t>Depreciation</t>
  </si>
  <si>
    <t>Interest expense</t>
  </si>
  <si>
    <t>Writeback of doubtful debt</t>
  </si>
  <si>
    <t>Fixed assets written off</t>
  </si>
  <si>
    <t>Amortisation of deferred expenditure</t>
  </si>
  <si>
    <t>Share of profit from associated companies</t>
  </si>
  <si>
    <t>Loss/ (Gain)  on disposal of investments</t>
  </si>
  <si>
    <t>Dividend income</t>
  </si>
  <si>
    <t>Interest income</t>
  </si>
  <si>
    <t>Operating profit before working capital changes</t>
  </si>
  <si>
    <t>Decrease/ (increase) in receivables</t>
  </si>
  <si>
    <t>Increase/decrease in due to/from customers</t>
  </si>
  <si>
    <t>Decrease in creditors</t>
  </si>
  <si>
    <t>Interest paid</t>
  </si>
  <si>
    <t>Taxation paid</t>
  </si>
  <si>
    <t>CASHFLOW FROM INVESTING ACTIVITIES</t>
  </si>
  <si>
    <t>Interest received</t>
  </si>
  <si>
    <t>Dividend received</t>
  </si>
  <si>
    <t>Proceeds from disposal of investment</t>
  </si>
  <si>
    <t>Purchase of investments</t>
  </si>
  <si>
    <t>Purchase of fixed assets</t>
  </si>
  <si>
    <t>Net cash used in investing activities</t>
  </si>
  <si>
    <t>CASHFLOW FROM FINANCING ACTIVITIES</t>
  </si>
  <si>
    <t>Repayment of term loan</t>
  </si>
  <si>
    <t>CASH AND CASH EQUIVALENTS AT BEGINNING OF THE YEAR</t>
  </si>
  <si>
    <t>CASH AND CASH EQUIVALENTS AT END OF PERIOD</t>
  </si>
  <si>
    <t>CASH &amp; CASH EQUIVALENT COMPRISE:</t>
  </si>
  <si>
    <t>Cash at bank</t>
  </si>
  <si>
    <t>Fixed deposits at licensed banks</t>
  </si>
  <si>
    <t>Overdrafts</t>
  </si>
  <si>
    <t>Net cash used in financing activities</t>
  </si>
  <si>
    <t>Cash (used in)/ generated from operations</t>
  </si>
  <si>
    <t>Net cash (used in)/ generated from operating activities</t>
  </si>
  <si>
    <t>NET DECREASE IN CASH &amp; CASH EQUIVALENT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</si>
</sst>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$&quot;* #,##0_-;\-&quot;$&quot;* #,##0_-;_-&quot;$&quot;* &quot;-&quot;_-;_-@_-"/>
    <numFmt numFmtId="167" formatCode="_-&quot;$&quot;* #,##0.00_-;\-&quot;$&quot;* #,##0.00_-;_-&quot;$&quot;* &quot;-&quot;??_-;_-@_-"/>
    <numFmt numFmtId="168" formatCode="_(* #,##0_);_(* \(#,##0\);_(* &quot;-&quot;??_);_(@_)"/>
    <numFmt numFmtId="169" formatCode="0.0%"/>
    <numFmt numFmtId="170" formatCode="#,##0.000_);[Red]\(#,##0.000\)"/>
    <numFmt numFmtId="171" formatCode="_-* #,##0_-;\-* #,##0_-;_-* &quot;-&quot;??_-;_-@_-"/>
    <numFmt numFmtId="172" formatCode="0.00_)"/>
    <numFmt numFmtId="173" formatCode="0.000%"/>
    <numFmt numFmtId="174" formatCode="mmmm\ d\,\ yyyy"/>
    <numFmt numFmtId="175" formatCode="0.00%;\(0.00\)%"/>
    <numFmt numFmtId="176" formatCode="_(* #,##0.0_);_(* \(#,##0.0\);_(* &quot;-&quot;??_);_(@_)"/>
    <numFmt numFmtId="177" formatCode="_(* #,##0.0_);_(* \(#,##0.0\);_(* &quot;-&quot;?_);_(@_)"/>
    <numFmt numFmtId="178" formatCode="_(* #,##0.00_);_(* \(#,##0.00\);_(* &quot;-&quot;_);_(@_)"/>
  </numFmts>
  <fonts count="17">
    <font>
      <sz val="11"/>
      <name val="Book Antiqua"/>
      <family val="0"/>
    </font>
    <font>
      <b/>
      <sz val="11"/>
      <name val="Book Antiqua"/>
      <family val="0"/>
    </font>
    <font>
      <i/>
      <sz val="11"/>
      <name val="Book Antiqua"/>
      <family val="0"/>
    </font>
    <font>
      <b/>
      <i/>
      <sz val="11"/>
      <name val="Book Antiqua"/>
      <family val="0"/>
    </font>
    <font>
      <sz val="10"/>
      <name val="Courie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8.4"/>
      <color indexed="12"/>
      <name val="Arial"/>
      <family val="0"/>
    </font>
    <font>
      <b/>
      <i/>
      <sz val="16"/>
      <name val="Helv"/>
      <family val="0"/>
    </font>
    <font>
      <u val="single"/>
      <sz val="11"/>
      <name val="Book Antiqua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4" fillId="0" borderId="0">
      <alignment/>
      <protection locked="0"/>
    </xf>
    <xf numFmtId="170" fontId="5" fillId="0" borderId="0">
      <alignment/>
      <protection locked="0"/>
    </xf>
    <xf numFmtId="0" fontId="6" fillId="0" borderId="0" applyNumberFormat="0" applyFill="0" applyBorder="0" applyAlignment="0" applyProtection="0"/>
    <xf numFmtId="38" fontId="7" fillId="2" borderId="0" applyNumberFormat="0" applyBorder="0" applyAlignment="0" applyProtection="0"/>
    <xf numFmtId="173" fontId="5" fillId="0" borderId="0">
      <alignment/>
      <protection locked="0"/>
    </xf>
    <xf numFmtId="173" fontId="5" fillId="0" borderId="0">
      <alignment/>
      <protection locked="0"/>
    </xf>
    <xf numFmtId="0" fontId="8" fillId="0" borderId="0" applyNumberFormat="0" applyFill="0" applyBorder="0" applyAlignment="0" applyProtection="0"/>
    <xf numFmtId="10" fontId="7" fillId="3" borderId="1" applyNumberFormat="0" applyBorder="0" applyAlignment="0" applyProtection="0"/>
    <xf numFmtId="172" fontId="9" fillId="0" borderId="0">
      <alignment/>
      <protection/>
    </xf>
    <xf numFmtId="9" fontId="0" fillId="0" borderId="0" applyFont="0" applyFill="0" applyBorder="0" applyAlignment="0" applyProtection="0"/>
    <xf numFmtId="10" fontId="5" fillId="0" borderId="0" applyFont="0" applyFill="0" applyBorder="0" applyAlignment="0" applyProtection="0"/>
    <xf numFmtId="173" fontId="5" fillId="0" borderId="2">
      <alignment/>
      <protection locked="0"/>
    </xf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168" fontId="1" fillId="0" borderId="0" xfId="15" applyNumberFormat="1" applyFont="1" applyBorder="1" applyAlignment="1">
      <alignment horizontal="left"/>
    </xf>
    <xf numFmtId="0" fontId="0" fillId="0" borderId="0" xfId="0" applyFont="1" applyAlignment="1">
      <alignment/>
    </xf>
    <xf numFmtId="168" fontId="0" fillId="0" borderId="0" xfId="15" applyNumberFormat="1" applyFont="1" applyAlignment="1">
      <alignment/>
    </xf>
    <xf numFmtId="168" fontId="1" fillId="0" borderId="0" xfId="15" applyNumberFormat="1" applyFont="1" applyBorder="1" applyAlignment="1" quotePrefix="1">
      <alignment horizontal="left"/>
    </xf>
    <xf numFmtId="168" fontId="1" fillId="0" borderId="0" xfId="15" applyNumberFormat="1" applyFont="1" applyAlignment="1">
      <alignment horizontal="center"/>
    </xf>
    <xf numFmtId="168" fontId="0" fillId="0" borderId="0" xfId="15" applyNumberFormat="1" applyFont="1" applyAlignment="1">
      <alignment horizontal="right"/>
    </xf>
    <xf numFmtId="1" fontId="1" fillId="0" borderId="0" xfId="15" applyNumberFormat="1" applyFont="1" applyAlignment="1">
      <alignment horizontal="center"/>
    </xf>
    <xf numFmtId="1" fontId="0" fillId="0" borderId="0" xfId="15" applyNumberFormat="1" applyFont="1" applyAlignment="1">
      <alignment horizontal="center"/>
    </xf>
    <xf numFmtId="0" fontId="1" fillId="0" borderId="0" xfId="0" applyFont="1" applyAlignment="1">
      <alignment horizontal="right"/>
    </xf>
    <xf numFmtId="9" fontId="0" fillId="0" borderId="0" xfId="28" applyFont="1" applyAlignment="1">
      <alignment horizontal="left"/>
    </xf>
    <xf numFmtId="15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right"/>
    </xf>
    <xf numFmtId="9" fontId="1" fillId="0" borderId="0" xfId="28" applyFont="1" applyAlignment="1">
      <alignment horizontal="center"/>
    </xf>
    <xf numFmtId="9" fontId="1" fillId="0" borderId="0" xfId="28" applyFont="1" applyAlignment="1">
      <alignment horizontal="left"/>
    </xf>
    <xf numFmtId="0" fontId="0" fillId="0" borderId="0" xfId="0" applyFont="1" applyAlignment="1">
      <alignment horizontal="center"/>
    </xf>
    <xf numFmtId="9" fontId="0" fillId="0" borderId="0" xfId="28" applyFont="1" applyAlignment="1">
      <alignment horizontal="center"/>
    </xf>
    <xf numFmtId="168" fontId="0" fillId="0" borderId="0" xfId="15" applyNumberFormat="1" applyFont="1" applyAlignment="1">
      <alignment horizontal="center"/>
    </xf>
    <xf numFmtId="168" fontId="0" fillId="0" borderId="0" xfId="15" applyNumberFormat="1" applyFont="1" applyAlignment="1">
      <alignment horizontal="left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right"/>
    </xf>
    <xf numFmtId="168" fontId="0" fillId="0" borderId="4" xfId="28" applyNumberFormat="1" applyFont="1" applyBorder="1" applyAlignment="1">
      <alignment horizontal="center"/>
    </xf>
    <xf numFmtId="168" fontId="0" fillId="0" borderId="0" xfId="28" applyNumberFormat="1" applyFont="1" applyAlignment="1">
      <alignment horizontal="left"/>
    </xf>
    <xf numFmtId="168" fontId="1" fillId="0" borderId="0" xfId="15" applyNumberFormat="1" applyFont="1" applyAlignment="1">
      <alignment horizontal="left"/>
    </xf>
    <xf numFmtId="168" fontId="0" fillId="0" borderId="0" xfId="15" applyNumberFormat="1" applyFont="1" applyAlignment="1" quotePrefix="1">
      <alignment horizontal="left"/>
    </xf>
    <xf numFmtId="37" fontId="0" fillId="0" borderId="4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168" fontId="0" fillId="0" borderId="0" xfId="15" applyNumberFormat="1" applyFont="1" applyFill="1" applyAlignment="1">
      <alignment horizontal="left"/>
    </xf>
    <xf numFmtId="168" fontId="1" fillId="0" borderId="4" xfId="0" applyNumberFormat="1" applyFont="1" applyBorder="1" applyAlignment="1">
      <alignment/>
    </xf>
    <xf numFmtId="168" fontId="1" fillId="0" borderId="0" xfId="15" applyNumberFormat="1" applyFont="1" applyAlignment="1">
      <alignment/>
    </xf>
    <xf numFmtId="168" fontId="0" fillId="0" borderId="0" xfId="15" applyNumberFormat="1" applyFont="1" applyAlignment="1">
      <alignment horizontal="left" indent="1"/>
    </xf>
    <xf numFmtId="168" fontId="0" fillId="0" borderId="3" xfId="15" applyNumberFormat="1" applyFont="1" applyBorder="1" applyAlignment="1">
      <alignment/>
    </xf>
    <xf numFmtId="37" fontId="0" fillId="0" borderId="3" xfId="0" applyNumberFormat="1" applyFont="1" applyBorder="1" applyAlignment="1">
      <alignment/>
    </xf>
    <xf numFmtId="168" fontId="0" fillId="0" borderId="0" xfId="15" applyNumberFormat="1" applyFont="1" applyBorder="1" applyAlignment="1">
      <alignment/>
    </xf>
    <xf numFmtId="168" fontId="10" fillId="0" borderId="0" xfId="15" applyNumberFormat="1" applyFont="1" applyAlignment="1">
      <alignment/>
    </xf>
    <xf numFmtId="0" fontId="0" fillId="0" borderId="0" xfId="0" applyFont="1" applyAlignment="1">
      <alignment horizontal="left" indent="1"/>
    </xf>
    <xf numFmtId="168" fontId="0" fillId="0" borderId="4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43" fontId="0" fillId="0" borderId="0" xfId="15" applyFont="1" applyAlignment="1">
      <alignment/>
    </xf>
    <xf numFmtId="2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168" fontId="11" fillId="0" borderId="0" xfId="15" applyNumberFormat="1" applyFont="1" applyAlignment="1">
      <alignment horizontal="left"/>
    </xf>
    <xf numFmtId="0" fontId="12" fillId="0" borderId="0" xfId="0" applyFont="1" applyAlignment="1">
      <alignment/>
    </xf>
    <xf numFmtId="168" fontId="12" fillId="0" borderId="0" xfId="15" applyNumberFormat="1" applyFont="1" applyAlignment="1">
      <alignment/>
    </xf>
    <xf numFmtId="168" fontId="11" fillId="0" borderId="0" xfId="15" applyNumberFormat="1" applyFont="1" applyAlignment="1" quotePrefix="1">
      <alignment horizontal="left"/>
    </xf>
    <xf numFmtId="9" fontId="12" fillId="0" borderId="0" xfId="28" applyFont="1" applyBorder="1" applyAlignment="1">
      <alignment/>
    </xf>
    <xf numFmtId="1" fontId="11" fillId="0" borderId="0" xfId="28" applyNumberFormat="1" applyFont="1" applyBorder="1" applyAlignment="1">
      <alignment horizontal="center"/>
    </xf>
    <xf numFmtId="1" fontId="12" fillId="0" borderId="0" xfId="28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68" fontId="12" fillId="0" borderId="0" xfId="15" applyNumberFormat="1" applyFont="1" applyBorder="1" applyAlignment="1">
      <alignment/>
    </xf>
    <xf numFmtId="168" fontId="11" fillId="0" borderId="3" xfId="15" applyNumberFormat="1" applyFont="1" applyBorder="1" applyAlignment="1">
      <alignment horizontal="center" wrapText="1"/>
    </xf>
    <xf numFmtId="168" fontId="12" fillId="0" borderId="0" xfId="15" applyNumberFormat="1" applyFont="1" applyBorder="1" applyAlignment="1">
      <alignment horizontal="center"/>
    </xf>
    <xf numFmtId="15" fontId="13" fillId="0" borderId="3" xfId="0" applyNumberFormat="1" applyFont="1" applyBorder="1" applyAlignment="1">
      <alignment horizontal="center" wrapText="1"/>
    </xf>
    <xf numFmtId="0" fontId="14" fillId="0" borderId="0" xfId="0" applyNumberFormat="1" applyFont="1" applyAlignment="1">
      <alignment/>
    </xf>
    <xf numFmtId="168" fontId="11" fillId="0" borderId="0" xfId="15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168" fontId="11" fillId="0" borderId="0" xfId="15" applyNumberFormat="1" applyFont="1" applyAlignment="1">
      <alignment horizontal="center"/>
    </xf>
    <xf numFmtId="168" fontId="12" fillId="0" borderId="0" xfId="15" applyNumberFormat="1" applyFont="1" applyBorder="1" applyAlignment="1">
      <alignment wrapText="1"/>
    </xf>
    <xf numFmtId="168" fontId="12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7" fontId="12" fillId="0" borderId="0" xfId="0" applyNumberFormat="1" applyFont="1" applyFill="1" applyBorder="1" applyAlignment="1">
      <alignment horizontal="right"/>
    </xf>
    <xf numFmtId="37" fontId="12" fillId="0" borderId="0" xfId="0" applyNumberFormat="1" applyFont="1" applyAlignment="1">
      <alignment/>
    </xf>
    <xf numFmtId="9" fontId="12" fillId="0" borderId="0" xfId="28" applyFont="1" applyAlignment="1">
      <alignment/>
    </xf>
    <xf numFmtId="168" fontId="12" fillId="0" borderId="4" xfId="0" applyNumberFormat="1" applyFont="1" applyBorder="1" applyAlignment="1">
      <alignment/>
    </xf>
    <xf numFmtId="168" fontId="12" fillId="0" borderId="4" xfId="15" applyNumberFormat="1" applyFont="1" applyBorder="1" applyAlignment="1">
      <alignment/>
    </xf>
    <xf numFmtId="168" fontId="12" fillId="0" borderId="0" xfId="15" applyNumberFormat="1" applyFont="1" applyFill="1" applyBorder="1" applyAlignment="1">
      <alignment/>
    </xf>
    <xf numFmtId="168" fontId="12" fillId="0" borderId="0" xfId="15" applyNumberFormat="1" applyFont="1" applyFill="1" applyBorder="1" applyAlignment="1">
      <alignment horizontal="right"/>
    </xf>
    <xf numFmtId="168" fontId="12" fillId="0" borderId="3" xfId="15" applyNumberFormat="1" applyFont="1" applyBorder="1" applyAlignment="1">
      <alignment/>
    </xf>
    <xf numFmtId="9" fontId="12" fillId="0" borderId="0" xfId="28" applyFont="1" applyFill="1" applyBorder="1" applyAlignment="1">
      <alignment/>
    </xf>
    <xf numFmtId="168" fontId="12" fillId="0" borderId="0" xfId="0" applyNumberFormat="1" applyFont="1" applyBorder="1" applyAlignment="1">
      <alignment/>
    </xf>
    <xf numFmtId="37" fontId="12" fillId="0" borderId="0" xfId="0" applyNumberFormat="1" applyFont="1" applyFill="1" applyBorder="1" applyAlignment="1">
      <alignment/>
    </xf>
    <xf numFmtId="168" fontId="12" fillId="0" borderId="3" xfId="0" applyNumberFormat="1" applyFont="1" applyBorder="1" applyAlignment="1">
      <alignment/>
    </xf>
    <xf numFmtId="168" fontId="12" fillId="0" borderId="3" xfId="15" applyNumberFormat="1" applyFont="1" applyFill="1" applyBorder="1" applyAlignment="1">
      <alignment/>
    </xf>
    <xf numFmtId="37" fontId="12" fillId="0" borderId="3" xfId="0" applyNumberFormat="1" applyFont="1" applyFill="1" applyBorder="1" applyAlignment="1">
      <alignment/>
    </xf>
    <xf numFmtId="168" fontId="12" fillId="0" borderId="0" xfId="15" applyNumberFormat="1" applyFont="1" applyAlignment="1">
      <alignment wrapText="1"/>
    </xf>
    <xf numFmtId="168" fontId="12" fillId="0" borderId="2" xfId="0" applyNumberFormat="1" applyFont="1" applyBorder="1" applyAlignment="1">
      <alignment/>
    </xf>
    <xf numFmtId="37" fontId="12" fillId="0" borderId="2" xfId="0" applyNumberFormat="1" applyFont="1" applyBorder="1" applyAlignment="1">
      <alignment/>
    </xf>
    <xf numFmtId="0" fontId="12" fillId="0" borderId="0" xfId="0" applyFont="1" applyAlignment="1">
      <alignment wrapText="1"/>
    </xf>
    <xf numFmtId="37" fontId="12" fillId="0" borderId="0" xfId="0" applyNumberFormat="1" applyFont="1" applyFill="1" applyAlignment="1">
      <alignment/>
    </xf>
    <xf numFmtId="39" fontId="12" fillId="0" borderId="0" xfId="0" applyNumberFormat="1" applyFont="1" applyAlignment="1">
      <alignment/>
    </xf>
    <xf numFmtId="0" fontId="13" fillId="0" borderId="0" xfId="15" applyNumberFormat="1" applyFont="1" applyAlignment="1">
      <alignment horizontal="left"/>
    </xf>
    <xf numFmtId="0" fontId="14" fillId="0" borderId="0" xfId="0" applyFont="1" applyAlignment="1">
      <alignment/>
    </xf>
    <xf numFmtId="168" fontId="14" fillId="0" borderId="0" xfId="15" applyNumberFormat="1" applyFont="1" applyAlignment="1">
      <alignment/>
    </xf>
    <xf numFmtId="0" fontId="14" fillId="0" borderId="0" xfId="0" applyFont="1" applyAlignment="1">
      <alignment wrapText="1"/>
    </xf>
    <xf numFmtId="168" fontId="14" fillId="0" borderId="0" xfId="15" applyNumberFormat="1" applyFont="1" applyFill="1" applyBorder="1" applyAlignment="1">
      <alignment wrapText="1"/>
    </xf>
    <xf numFmtId="168" fontId="14" fillId="0" borderId="0" xfId="15" applyNumberFormat="1" applyFont="1" applyFill="1" applyBorder="1" applyAlignment="1">
      <alignment horizontal="center" wrapText="1"/>
    </xf>
    <xf numFmtId="168" fontId="14" fillId="0" borderId="3" xfId="15" applyNumberFormat="1" applyFont="1" applyFill="1" applyBorder="1" applyAlignment="1">
      <alignment horizontal="center" wrapText="1"/>
    </xf>
    <xf numFmtId="168" fontId="14" fillId="0" borderId="0" xfId="15" applyNumberFormat="1" applyFont="1" applyFill="1" applyAlignment="1">
      <alignment wrapText="1"/>
    </xf>
    <xf numFmtId="168" fontId="14" fillId="0" borderId="2" xfId="15" applyNumberFormat="1" applyFont="1" applyBorder="1" applyAlignment="1">
      <alignment/>
    </xf>
    <xf numFmtId="0" fontId="15" fillId="0" borderId="0" xfId="0" applyFont="1" applyAlignment="1">
      <alignment/>
    </xf>
    <xf numFmtId="168" fontId="16" fillId="0" borderId="0" xfId="15" applyNumberFormat="1" applyFont="1" applyAlignment="1">
      <alignment/>
    </xf>
    <xf numFmtId="168" fontId="16" fillId="0" borderId="0" xfId="15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15" fillId="0" borderId="0" xfId="15" applyNumberFormat="1" applyFont="1" applyAlignment="1">
      <alignment horizontal="center"/>
    </xf>
    <xf numFmtId="1" fontId="16" fillId="0" borderId="0" xfId="15" applyNumberFormat="1" applyFont="1" applyAlignment="1">
      <alignment horizontal="center"/>
    </xf>
    <xf numFmtId="0" fontId="15" fillId="0" borderId="0" xfId="15" applyNumberFormat="1" applyFont="1" applyAlignment="1">
      <alignment horizontal="center"/>
    </xf>
    <xf numFmtId="168" fontId="15" fillId="0" borderId="3" xfId="15" applyNumberFormat="1" applyFont="1" applyBorder="1" applyAlignment="1">
      <alignment horizontal="center" wrapText="1"/>
    </xf>
    <xf numFmtId="168" fontId="16" fillId="0" borderId="0" xfId="15" applyNumberFormat="1" applyFont="1" applyAlignment="1">
      <alignment horizontal="center"/>
    </xf>
    <xf numFmtId="168" fontId="15" fillId="0" borderId="0" xfId="15" applyNumberFormat="1" applyFont="1" applyAlignment="1">
      <alignment horizontal="center"/>
    </xf>
    <xf numFmtId="0" fontId="16" fillId="0" borderId="0" xfId="0" applyFont="1" applyAlignment="1">
      <alignment horizontal="left" indent="1"/>
    </xf>
    <xf numFmtId="168" fontId="16" fillId="0" borderId="3" xfId="15" applyNumberFormat="1" applyFont="1" applyBorder="1" applyAlignment="1">
      <alignment/>
    </xf>
    <xf numFmtId="0" fontId="16" fillId="0" borderId="0" xfId="0" applyFont="1" applyAlignment="1">
      <alignment horizontal="left"/>
    </xf>
    <xf numFmtId="168" fontId="16" fillId="0" borderId="4" xfId="15" applyNumberFormat="1" applyFont="1" applyBorder="1" applyAlignment="1">
      <alignment/>
    </xf>
    <xf numFmtId="0" fontId="15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168" fontId="16" fillId="0" borderId="5" xfId="15" applyNumberFormat="1" applyFont="1" applyBorder="1" applyAlignment="1">
      <alignment/>
    </xf>
    <xf numFmtId="43" fontId="16" fillId="0" borderId="0" xfId="15" applyFont="1" applyAlignment="1">
      <alignment/>
    </xf>
    <xf numFmtId="168" fontId="15" fillId="0" borderId="0" xfId="15" applyNumberFormat="1" applyFont="1" applyBorder="1" applyAlignment="1">
      <alignment horizontal="center"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Date" xfId="19"/>
    <cellStyle name="Fixed" xfId="20"/>
    <cellStyle name="Followed Hyperlink" xfId="21"/>
    <cellStyle name="Grey" xfId="22"/>
    <cellStyle name="Heading1" xfId="23"/>
    <cellStyle name="Heading2" xfId="24"/>
    <cellStyle name="Hyperlink" xfId="25"/>
    <cellStyle name="Input [yellow]" xfId="26"/>
    <cellStyle name="Normal - Style1" xfId="27"/>
    <cellStyle name="Percent" xfId="28"/>
    <cellStyle name="Percent [2]" xfId="29"/>
    <cellStyle name="Total" xfId="30"/>
    <cellStyle name="Tusental (0)_pldt" xfId="31"/>
    <cellStyle name="Tusental_pldt" xfId="32"/>
    <cellStyle name="Valuta (0)_pldt" xfId="33"/>
    <cellStyle name="Valuta_pld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l-Mar2004.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Unsecured"/>
      <sheetName val="BS-1"/>
      <sheetName val="BSDisc"/>
      <sheetName val="P&amp;LDisc"/>
      <sheetName val="P&amp;L-1"/>
      <sheetName val="P&amp;L-2"/>
      <sheetName val="EQ"/>
      <sheetName val="EQ-1"/>
      <sheetName val="CF Disc"/>
      <sheetName val="GCF"/>
      <sheetName val="Co CF"/>
      <sheetName val="NTA-P&amp;L"/>
      <sheetName val="NTA-BS"/>
      <sheetName val="cje(coy)"/>
      <sheetName val="&lt;cje&gt;(coy)"/>
      <sheetName val="CF-4(G)"/>
      <sheetName val="CF-4|summary(G)"/>
      <sheetName val="CF-4-1"/>
      <sheetName val="CF-4-3-MM"/>
      <sheetName val="CF-4-4-MI"/>
      <sheetName val="CF-4-2"/>
      <sheetName val="FA Disc"/>
      <sheetName val="CF-23(PNTA)"/>
      <sheetName val="Sheet1"/>
      <sheetName val="CF-6-FA"/>
      <sheetName val="HTPBS"/>
      <sheetName val="HTPP&amp;L"/>
      <sheetName val="SAMBS"/>
      <sheetName val="SAMP&amp;L"/>
      <sheetName val="KCSBBS"/>
      <sheetName val="KCSB P&amp;L"/>
      <sheetName val="PSOFTBS"/>
      <sheetName val="PSOFTP&amp;l"/>
      <sheetName val="ETSBSB"/>
      <sheetName val="ETSBP&amp;L"/>
      <sheetName val="MRCBS"/>
      <sheetName val="MRCP&amp;L"/>
      <sheetName val="AOLBS"/>
      <sheetName val="AOLP&amp;L"/>
      <sheetName val="Quarterly consol"/>
      <sheetName val="SUBs"/>
      <sheetName val="Sheet3"/>
      <sheetName val="Audited 2001 vs Mgm Accs"/>
      <sheetName val="GROUP"/>
      <sheetName val="Sheet2"/>
    </sheetNames>
    <sheetDataSet>
      <sheetData sheetId="2">
        <row r="3">
          <cell r="A3" t="str">
            <v>FOR THE FINANCIAL PERIOD ENDED 31 MARCH 2004</v>
          </cell>
        </row>
        <row r="10">
          <cell r="W10">
            <v>7887740</v>
          </cell>
        </row>
        <row r="11">
          <cell r="W11">
            <v>6084588</v>
          </cell>
        </row>
        <row r="12">
          <cell r="W12">
            <v>0</v>
          </cell>
        </row>
        <row r="13">
          <cell r="W13">
            <v>0</v>
          </cell>
        </row>
        <row r="14">
          <cell r="W14">
            <v>86607887</v>
          </cell>
        </row>
        <row r="15">
          <cell r="W15">
            <v>18141103</v>
          </cell>
        </row>
        <row r="16">
          <cell r="W16">
            <v>0</v>
          </cell>
        </row>
        <row r="18">
          <cell r="W18">
            <v>0</v>
          </cell>
        </row>
        <row r="20">
          <cell r="W20">
            <v>1238890</v>
          </cell>
        </row>
        <row r="21">
          <cell r="W21">
            <v>0</v>
          </cell>
        </row>
        <row r="22">
          <cell r="W22">
            <v>570000</v>
          </cell>
        </row>
        <row r="23">
          <cell r="W23">
            <v>0</v>
          </cell>
        </row>
        <row r="24">
          <cell r="W24">
            <v>585320</v>
          </cell>
        </row>
        <row r="25">
          <cell r="W25">
            <v>5445233</v>
          </cell>
        </row>
        <row r="29">
          <cell r="W29">
            <v>23817309</v>
          </cell>
        </row>
        <row r="30">
          <cell r="W30">
            <v>12098437</v>
          </cell>
        </row>
        <row r="31">
          <cell r="W31">
            <v>0</v>
          </cell>
        </row>
        <row r="32">
          <cell r="W32">
            <v>17829</v>
          </cell>
        </row>
        <row r="33">
          <cell r="W33">
            <v>1522703</v>
          </cell>
        </row>
        <row r="34">
          <cell r="W34">
            <v>0</v>
          </cell>
        </row>
        <row r="35">
          <cell r="W35">
            <v>122935</v>
          </cell>
        </row>
        <row r="36">
          <cell r="W36">
            <v>0</v>
          </cell>
        </row>
        <row r="38">
          <cell r="W38">
            <v>866697</v>
          </cell>
        </row>
        <row r="39">
          <cell r="W39">
            <v>3000000</v>
          </cell>
        </row>
        <row r="48">
          <cell r="W48">
            <v>205207</v>
          </cell>
        </row>
        <row r="49">
          <cell r="W49">
            <v>8663988</v>
          </cell>
        </row>
        <row r="50">
          <cell r="W50">
            <v>99801375</v>
          </cell>
        </row>
        <row r="53">
          <cell r="W53">
            <v>-7236652</v>
          </cell>
        </row>
        <row r="54">
          <cell r="W54">
            <v>-7750000</v>
          </cell>
        </row>
        <row r="56">
          <cell r="W56">
            <v>4519869</v>
          </cell>
        </row>
        <row r="60">
          <cell r="W60">
            <v>100000000</v>
          </cell>
        </row>
        <row r="62">
          <cell r="W62">
            <v>227579</v>
          </cell>
        </row>
        <row r="63">
          <cell r="W63">
            <v>16500000</v>
          </cell>
        </row>
        <row r="64">
          <cell r="W64">
            <v>65836369</v>
          </cell>
        </row>
        <row r="67">
          <cell r="W67">
            <v>754690</v>
          </cell>
        </row>
      </sheetData>
      <sheetData sheetId="5">
        <row r="10">
          <cell r="W10">
            <v>57287318</v>
          </cell>
        </row>
        <row r="11">
          <cell r="W11">
            <v>-39242516</v>
          </cell>
          <cell r="Y11">
            <v>-30972419</v>
          </cell>
        </row>
        <row r="13">
          <cell r="W13">
            <v>2750</v>
          </cell>
        </row>
        <row r="14">
          <cell r="W14">
            <v>862311</v>
          </cell>
        </row>
        <row r="17">
          <cell r="W17">
            <v>-5643313</v>
          </cell>
          <cell r="Y17">
            <v>-5964297</v>
          </cell>
        </row>
        <row r="18">
          <cell r="W18">
            <v>-385962</v>
          </cell>
          <cell r="Y18">
            <v>-979997</v>
          </cell>
        </row>
        <row r="19">
          <cell r="W19">
            <v>-408658</v>
          </cell>
          <cell r="Y19">
            <v>-89094</v>
          </cell>
        </row>
        <row r="20">
          <cell r="W20">
            <v>-2712847</v>
          </cell>
          <cell r="Y20">
            <v>-3277263</v>
          </cell>
        </row>
        <row r="22">
          <cell r="W22">
            <v>-364764</v>
          </cell>
        </row>
        <row r="24">
          <cell r="W24">
            <v>-6423</v>
          </cell>
        </row>
        <row r="26">
          <cell r="W26">
            <v>-2817632</v>
          </cell>
        </row>
        <row r="29">
          <cell r="W29">
            <v>-31228</v>
          </cell>
        </row>
      </sheetData>
      <sheetData sheetId="6">
        <row r="29">
          <cell r="M29">
            <v>8172833</v>
          </cell>
        </row>
        <row r="33">
          <cell r="M33">
            <v>1796187</v>
          </cell>
        </row>
        <row r="35">
          <cell r="M35">
            <v>13962146</v>
          </cell>
        </row>
        <row r="43">
          <cell r="M43">
            <v>3870659</v>
          </cell>
        </row>
        <row r="50">
          <cell r="M50">
            <v>1098874</v>
          </cell>
        </row>
        <row r="84">
          <cell r="M84">
            <v>5643313</v>
          </cell>
        </row>
        <row r="115">
          <cell r="M115">
            <v>351588</v>
          </cell>
        </row>
        <row r="127">
          <cell r="M127">
            <v>1582275</v>
          </cell>
        </row>
      </sheetData>
      <sheetData sheetId="8">
        <row r="31">
          <cell r="X31">
            <v>0</v>
          </cell>
        </row>
        <row r="37">
          <cell r="X37">
            <v>59297333</v>
          </cell>
        </row>
        <row r="38">
          <cell r="X38">
            <v>6539036</v>
          </cell>
        </row>
        <row r="39">
          <cell r="X39">
            <v>0</v>
          </cell>
        </row>
        <row r="40">
          <cell r="X40">
            <v>0</v>
          </cell>
        </row>
      </sheetData>
      <sheetData sheetId="10">
        <row r="6">
          <cell r="B6">
            <v>14376552</v>
          </cell>
          <cell r="C6">
            <v>7887740</v>
          </cell>
        </row>
        <row r="7">
          <cell r="B7">
            <v>8507250</v>
          </cell>
          <cell r="C7">
            <v>6084588</v>
          </cell>
        </row>
        <row r="13">
          <cell r="B13">
            <v>0</v>
          </cell>
          <cell r="C13">
            <v>0</v>
          </cell>
        </row>
        <row r="34">
          <cell r="E34">
            <v>9387896.423181824</v>
          </cell>
          <cell r="F34">
            <v>5452934</v>
          </cell>
          <cell r="J34">
            <v>-1200000</v>
          </cell>
          <cell r="L34">
            <v>0</v>
          </cell>
          <cell r="N34">
            <v>306409</v>
          </cell>
          <cell r="O34">
            <v>524270</v>
          </cell>
          <cell r="P34">
            <v>6423</v>
          </cell>
          <cell r="Q34">
            <v>-220090</v>
          </cell>
          <cell r="S34">
            <v>0</v>
          </cell>
          <cell r="T34">
            <v>0</v>
          </cell>
          <cell r="V34">
            <v>-2467924</v>
          </cell>
          <cell r="W34">
            <v>-2490176</v>
          </cell>
          <cell r="X34">
            <v>-13899589</v>
          </cell>
          <cell r="AA34">
            <v>-306409</v>
          </cell>
          <cell r="AC34">
            <v>-2301572</v>
          </cell>
          <cell r="AD34">
            <v>220090</v>
          </cell>
          <cell r="AE34">
            <v>0</v>
          </cell>
          <cell r="AF34">
            <v>0</v>
          </cell>
          <cell r="AH34">
            <v>-28500</v>
          </cell>
          <cell r="AI34">
            <v>-1395236</v>
          </cell>
          <cell r="AP34">
            <v>-500000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view="pageBreakPreview" zoomScale="60" zoomScaleNormal="60" workbookViewId="0" topLeftCell="A1">
      <selection activeCell="D49" sqref="D49"/>
    </sheetView>
  </sheetViews>
  <sheetFormatPr defaultColWidth="9.00390625" defaultRowHeight="16.5"/>
  <cols>
    <col min="1" max="1" width="44.875" style="2" customWidth="1"/>
    <col min="2" max="2" width="17.25390625" style="2" customWidth="1"/>
    <col min="3" max="3" width="4.25390625" style="2" customWidth="1"/>
    <col min="4" max="4" width="17.625" style="2" customWidth="1"/>
    <col min="5" max="5" width="15.375" style="2" hidden="1" customWidth="1"/>
    <col min="6" max="16384" width="9.00390625" style="2" customWidth="1"/>
  </cols>
  <sheetData>
    <row r="1" spans="1:4" ht="16.5">
      <c r="A1" s="1" t="s">
        <v>0</v>
      </c>
      <c r="B1" s="1"/>
      <c r="C1" s="1"/>
      <c r="D1" s="1"/>
    </row>
    <row r="2" spans="1:4" ht="16.5">
      <c r="A2" s="4" t="s">
        <v>1</v>
      </c>
      <c r="B2" s="4"/>
      <c r="C2" s="4"/>
      <c r="D2" s="4"/>
    </row>
    <row r="3" spans="1:4" ht="16.5">
      <c r="A3" s="1" t="s">
        <v>2</v>
      </c>
      <c r="B3" s="1"/>
      <c r="C3" s="1"/>
      <c r="D3" s="1"/>
    </row>
    <row r="4" spans="1:4" ht="16.5">
      <c r="A4" s="1"/>
      <c r="B4" s="1"/>
      <c r="C4" s="1"/>
      <c r="D4" s="1"/>
    </row>
    <row r="5" spans="1:4" ht="16.5">
      <c r="A5" s="3"/>
      <c r="B5" s="5" t="s">
        <v>3</v>
      </c>
      <c r="C5" s="3"/>
      <c r="D5" s="5" t="s">
        <v>3</v>
      </c>
    </row>
    <row r="6" spans="1:5" ht="16.5">
      <c r="A6" s="6"/>
      <c r="B6" s="7">
        <v>2004</v>
      </c>
      <c r="C6" s="8"/>
      <c r="D6" s="7">
        <v>2003</v>
      </c>
      <c r="E6" s="9" t="s">
        <v>4</v>
      </c>
    </row>
    <row r="7" spans="1:5" ht="36" customHeight="1">
      <c r="A7" s="10"/>
      <c r="B7" s="11" t="s">
        <v>5</v>
      </c>
      <c r="C7" s="10"/>
      <c r="D7" s="11" t="s">
        <v>6</v>
      </c>
      <c r="E7" s="12" t="s">
        <v>7</v>
      </c>
    </row>
    <row r="8" spans="1:5" ht="16.5">
      <c r="A8" s="10"/>
      <c r="B8" s="13" t="s">
        <v>8</v>
      </c>
      <c r="C8" s="14"/>
      <c r="D8" s="13" t="s">
        <v>8</v>
      </c>
      <c r="E8" s="15" t="s">
        <v>8</v>
      </c>
    </row>
    <row r="9" spans="1:5" ht="16.5">
      <c r="A9" s="14" t="s">
        <v>9</v>
      </c>
      <c r="B9" s="16"/>
      <c r="C9" s="10"/>
      <c r="D9" s="10"/>
      <c r="E9" s="15"/>
    </row>
    <row r="10" spans="1:5" ht="16.5">
      <c r="A10" s="18" t="s">
        <v>10</v>
      </c>
      <c r="B10" s="3">
        <f>'[1]BS-1'!W50</f>
        <v>99801375</v>
      </c>
      <c r="C10" s="3"/>
      <c r="D10" s="3">
        <v>105249824</v>
      </c>
      <c r="E10" s="19">
        <v>52210000</v>
      </c>
    </row>
    <row r="11" spans="1:5" ht="16.5">
      <c r="A11" s="18" t="s">
        <v>11</v>
      </c>
      <c r="B11" s="3">
        <f>'[1]BS-1'!W56</f>
        <v>4519869</v>
      </c>
      <c r="C11" s="3"/>
      <c r="D11" s="3">
        <v>5923512</v>
      </c>
      <c r="E11" s="20">
        <v>4213000</v>
      </c>
    </row>
    <row r="12" spans="1:5" ht="16.5">
      <c r="A12" s="18" t="s">
        <v>12</v>
      </c>
      <c r="B12" s="18">
        <f>'[1]BS-1'!W48</f>
        <v>205207</v>
      </c>
      <c r="C12" s="18"/>
      <c r="D12" s="18">
        <v>1605151.5</v>
      </c>
      <c r="E12" s="19">
        <v>1374000</v>
      </c>
    </row>
    <row r="13" spans="1:5" ht="16.5">
      <c r="A13" s="18" t="s">
        <v>13</v>
      </c>
      <c r="B13" s="18">
        <f>'[1]BS-1'!W49</f>
        <v>8663988</v>
      </c>
      <c r="C13" s="18"/>
      <c r="D13" s="18">
        <v>8007500</v>
      </c>
      <c r="E13" s="19">
        <v>9217000</v>
      </c>
    </row>
    <row r="14" spans="1:5" ht="16.5">
      <c r="A14" s="18"/>
      <c r="B14" s="18"/>
      <c r="C14" s="18"/>
      <c r="D14" s="18"/>
      <c r="E14" s="19"/>
    </row>
    <row r="15" spans="1:5" ht="16.5">
      <c r="A15" s="10" t="s">
        <v>14</v>
      </c>
      <c r="B15" s="21">
        <f>SUM(B10:B14)</f>
        <v>113190439</v>
      </c>
      <c r="C15" s="22"/>
      <c r="D15" s="21">
        <f>SUM(D10:D14)</f>
        <v>120785987.5</v>
      </c>
      <c r="E15" s="15"/>
    </row>
    <row r="16" spans="1:5" ht="16.5">
      <c r="A16" s="10"/>
      <c r="B16" s="16"/>
      <c r="C16" s="10"/>
      <c r="D16" s="10"/>
      <c r="E16" s="15"/>
    </row>
    <row r="17" spans="1:4" ht="16.5">
      <c r="A17" s="23" t="s">
        <v>15</v>
      </c>
      <c r="B17" s="23"/>
      <c r="C17" s="18"/>
      <c r="D17" s="18"/>
    </row>
    <row r="18" spans="1:5" ht="16.5">
      <c r="A18" s="3" t="s">
        <v>16</v>
      </c>
      <c r="B18" s="3">
        <f>'[1]BS-1'!W13</f>
        <v>0</v>
      </c>
      <c r="C18" s="3"/>
      <c r="D18" s="3">
        <v>1722823</v>
      </c>
      <c r="E18" s="19"/>
    </row>
    <row r="19" spans="1:5" ht="15" customHeight="1">
      <c r="A19" s="3" t="s">
        <v>17</v>
      </c>
      <c r="B19" s="3">
        <f>'[1]BS-1'!W15+'[1]BS-1'!W21+'[1]BS-1'!W20+'[1]BS-1'!W24+'[1]BS-1'!W18</f>
        <v>19965313</v>
      </c>
      <c r="C19" s="3"/>
      <c r="D19" s="3">
        <v>19070323</v>
      </c>
      <c r="E19" s="19">
        <v>19186000</v>
      </c>
    </row>
    <row r="20" spans="1:5" ht="16.5">
      <c r="A20" s="3" t="s">
        <v>18</v>
      </c>
      <c r="B20" s="3">
        <f>'[1]BS-1'!W14+'[1]BS-1'!W25-'[1]BS-1'!W31+'[1]BS-1'!W22+'[1]BS-1'!W23+'[1]BS-1'!W16</f>
        <v>92623120</v>
      </c>
      <c r="C20" s="3"/>
      <c r="D20" s="3">
        <f>84677190+164905</f>
        <v>84842095</v>
      </c>
      <c r="E20" s="19">
        <v>100838000</v>
      </c>
    </row>
    <row r="21" spans="1:5" ht="16.5">
      <c r="A21" s="18" t="s">
        <v>19</v>
      </c>
      <c r="B21" s="18">
        <f>'[1]BS-1'!W11+'[1]BS-1'!W12</f>
        <v>6084588</v>
      </c>
      <c r="C21" s="18"/>
      <c r="D21" s="18">
        <v>5004866</v>
      </c>
      <c r="E21" s="19">
        <v>60741000</v>
      </c>
    </row>
    <row r="22" spans="1:5" ht="16.5">
      <c r="A22" s="24" t="s">
        <v>20</v>
      </c>
      <c r="B22" s="24">
        <f>'[1]BS-1'!W10</f>
        <v>7887740</v>
      </c>
      <c r="C22" s="24"/>
      <c r="D22" s="24">
        <v>7326371</v>
      </c>
      <c r="E22" s="19">
        <v>5706000</v>
      </c>
    </row>
    <row r="23" spans="1:5" ht="16.5">
      <c r="A23" s="3"/>
      <c r="B23" s="3" t="s">
        <v>21</v>
      </c>
      <c r="C23" s="3"/>
      <c r="D23" s="3" t="s">
        <v>21</v>
      </c>
      <c r="E23" s="19"/>
    </row>
    <row r="24" spans="1:5" ht="16.5">
      <c r="A24" s="3" t="s">
        <v>22</v>
      </c>
      <c r="B24" s="25">
        <f>SUM(B18:B23)</f>
        <v>126560761</v>
      </c>
      <c r="C24" s="3"/>
      <c r="D24" s="25">
        <f>SUM(D18:D23)</f>
        <v>117966478</v>
      </c>
      <c r="E24" s="25">
        <f>SUM(E21:E23)</f>
        <v>66447000</v>
      </c>
    </row>
    <row r="25" spans="1:5" ht="16.5">
      <c r="A25" s="3"/>
      <c r="B25" s="3"/>
      <c r="C25" s="3"/>
      <c r="D25" s="3"/>
      <c r="E25" s="19"/>
    </row>
    <row r="26" spans="1:5" ht="16.5">
      <c r="A26" s="23" t="s">
        <v>23</v>
      </c>
      <c r="B26" s="23"/>
      <c r="C26" s="24"/>
      <c r="D26" s="24"/>
      <c r="E26" s="19"/>
    </row>
    <row r="27" spans="1:5" ht="16.5">
      <c r="A27" s="3" t="s">
        <v>24</v>
      </c>
      <c r="B27" s="3">
        <f>'[1]BS-1'!W29</f>
        <v>23817309</v>
      </c>
      <c r="C27" s="3"/>
      <c r="D27" s="3">
        <v>29420095</v>
      </c>
      <c r="E27" s="19">
        <v>25720000</v>
      </c>
    </row>
    <row r="28" spans="1:5" ht="16.5">
      <c r="A28" s="3" t="s">
        <v>25</v>
      </c>
      <c r="B28" s="3">
        <f>'[1]BS-1'!W30+'[1]BS-1'!W33+'[1]BS-1'!W35+'[1]BS-1'!W34+'[1]BS-1'!W32</f>
        <v>13761904</v>
      </c>
      <c r="C28" s="3"/>
      <c r="D28" s="3">
        <v>14576557</v>
      </c>
      <c r="E28" s="19">
        <v>45181000</v>
      </c>
    </row>
    <row r="29" spans="1:5" ht="16.5">
      <c r="A29" s="18" t="s">
        <v>26</v>
      </c>
      <c r="B29" s="27">
        <f>'[1]BS-1'!W36+'[1]BS-1'!W39</f>
        <v>3000000</v>
      </c>
      <c r="C29" s="18"/>
      <c r="D29" s="18">
        <v>5267073</v>
      </c>
      <c r="E29" s="20">
        <v>5440000</v>
      </c>
    </row>
    <row r="30" spans="1:5" ht="16.5">
      <c r="A30" s="3" t="s">
        <v>27</v>
      </c>
      <c r="B30" s="3">
        <f>'[1]BS-1'!W38</f>
        <v>866697</v>
      </c>
      <c r="C30" s="3"/>
      <c r="D30" s="3">
        <v>485080</v>
      </c>
      <c r="E30" s="19">
        <v>25289000</v>
      </c>
    </row>
    <row r="31" spans="1:5" ht="16.5">
      <c r="A31" s="3"/>
      <c r="B31" s="3"/>
      <c r="C31" s="3"/>
      <c r="D31" s="3"/>
      <c r="E31" s="19"/>
    </row>
    <row r="32" spans="1:5" ht="16.5">
      <c r="A32" s="3" t="s">
        <v>28</v>
      </c>
      <c r="B32" s="25">
        <f>SUM(B27:B31)</f>
        <v>41445910</v>
      </c>
      <c r="C32" s="3"/>
      <c r="D32" s="25">
        <f>SUM(D27:D31)</f>
        <v>49748805</v>
      </c>
      <c r="E32" s="25">
        <f>SUM(E27:E31)</f>
        <v>101630000</v>
      </c>
    </row>
    <row r="33" spans="1:5" ht="16.5">
      <c r="A33" s="3"/>
      <c r="B33" s="3"/>
      <c r="C33" s="3"/>
      <c r="D33" s="3"/>
      <c r="E33" s="19"/>
    </row>
    <row r="34" spans="1:5" ht="16.5">
      <c r="A34" s="24" t="s">
        <v>29</v>
      </c>
      <c r="B34" s="3">
        <f>B24-B32</f>
        <v>85114851</v>
      </c>
      <c r="C34" s="24"/>
      <c r="D34" s="3">
        <f>D24-D32</f>
        <v>68217673</v>
      </c>
      <c r="E34" s="19">
        <f>E24-E32</f>
        <v>-35183000</v>
      </c>
    </row>
    <row r="36" spans="2:4" ht="16.5">
      <c r="B36" s="28">
        <f>B34+B15</f>
        <v>198305290</v>
      </c>
      <c r="D36" s="28">
        <f>D34+D15</f>
        <v>189003660.5</v>
      </c>
    </row>
    <row r="38" spans="1:5" ht="16.5">
      <c r="A38" s="29" t="s">
        <v>30</v>
      </c>
      <c r="B38" s="29"/>
      <c r="C38" s="3"/>
      <c r="D38" s="3"/>
      <c r="E38" s="19"/>
    </row>
    <row r="39" spans="1:5" ht="16.5">
      <c r="A39" s="30" t="s">
        <v>31</v>
      </c>
      <c r="B39" s="3">
        <f>'[1]BS-1'!W60</f>
        <v>100000000</v>
      </c>
      <c r="C39" s="3"/>
      <c r="D39" s="3">
        <v>100000000</v>
      </c>
      <c r="E39" s="19">
        <v>80000000</v>
      </c>
    </row>
    <row r="40" spans="1:5" ht="16.5">
      <c r="A40" s="30" t="s">
        <v>32</v>
      </c>
      <c r="B40" s="3">
        <f>'[1]BS-1'!W63</f>
        <v>16500000</v>
      </c>
      <c r="C40" s="3"/>
      <c r="D40" s="3">
        <v>16500000</v>
      </c>
      <c r="E40" s="20">
        <v>16500000</v>
      </c>
    </row>
    <row r="41" spans="1:5" ht="16.5">
      <c r="A41" s="30" t="s">
        <v>33</v>
      </c>
      <c r="B41" s="31">
        <f>'[1]BS-1'!W64</f>
        <v>65836369</v>
      </c>
      <c r="C41" s="3"/>
      <c r="D41" s="31">
        <v>51725345.3</v>
      </c>
      <c r="E41" s="32">
        <v>46671000</v>
      </c>
    </row>
    <row r="42" spans="1:5" ht="16.5">
      <c r="A42" s="30" t="s">
        <v>34</v>
      </c>
      <c r="B42" s="33">
        <f>SUM(B39:B41)</f>
        <v>182336369</v>
      </c>
      <c r="C42" s="3"/>
      <c r="D42" s="33">
        <f>SUM(D39:D41)</f>
        <v>168225345.3</v>
      </c>
      <c r="E42" s="26"/>
    </row>
    <row r="43" spans="1:5" ht="16.5">
      <c r="A43" s="30" t="s">
        <v>35</v>
      </c>
      <c r="B43" s="17">
        <f>'[1]BS-1'!W62</f>
        <v>227579</v>
      </c>
      <c r="C43" s="3"/>
      <c r="D43" s="3">
        <v>227579</v>
      </c>
      <c r="E43" s="19">
        <v>228000</v>
      </c>
    </row>
    <row r="44" spans="1:5" ht="16.5">
      <c r="A44" s="30" t="s">
        <v>36</v>
      </c>
      <c r="B44" s="3">
        <f>'[1]BS-1'!W67</f>
        <v>754690</v>
      </c>
      <c r="C44" s="3"/>
      <c r="D44" s="3">
        <v>835737.0900000005</v>
      </c>
      <c r="E44" s="19">
        <v>1286000</v>
      </c>
    </row>
    <row r="45" spans="1:5" ht="16.5">
      <c r="A45" s="30" t="s">
        <v>37</v>
      </c>
      <c r="B45" s="25">
        <f>SUM(B42:B44)</f>
        <v>183318638</v>
      </c>
      <c r="C45" s="3"/>
      <c r="D45" s="25">
        <f>SUM(D42:D44)</f>
        <v>169288661.39000002</v>
      </c>
      <c r="E45" s="19">
        <f>SUM(E39:E44)</f>
        <v>144685000</v>
      </c>
    </row>
    <row r="46" spans="1:5" ht="16.5">
      <c r="A46" s="3"/>
      <c r="B46" s="26"/>
      <c r="C46" s="3"/>
      <c r="D46" s="3"/>
      <c r="E46" s="19"/>
    </row>
    <row r="47" spans="1:5" ht="16.5">
      <c r="A47" s="34" t="s">
        <v>38</v>
      </c>
      <c r="B47" s="3"/>
      <c r="C47" s="3"/>
      <c r="D47" s="3"/>
      <c r="E47" s="19"/>
    </row>
    <row r="48" spans="1:5" ht="16.5">
      <c r="A48" s="35" t="s">
        <v>39</v>
      </c>
      <c r="B48" s="3">
        <f>-'[1]BS-1'!W54</f>
        <v>7750000</v>
      </c>
      <c r="D48" s="3">
        <v>10500000</v>
      </c>
      <c r="E48" s="20">
        <v>-2569000</v>
      </c>
    </row>
    <row r="49" spans="1:5" ht="16.5">
      <c r="A49" s="35" t="s">
        <v>40</v>
      </c>
      <c r="B49" s="3">
        <f>-'[1]BS-1'!W53</f>
        <v>7236652</v>
      </c>
      <c r="D49" s="3">
        <v>9215000</v>
      </c>
      <c r="E49" s="19">
        <v>-4601000</v>
      </c>
    </row>
    <row r="50" spans="1:4" ht="16.5">
      <c r="A50" s="3" t="s">
        <v>41</v>
      </c>
      <c r="B50" s="36">
        <f>SUM(B48:B49)</f>
        <v>14986652</v>
      </c>
      <c r="D50" s="36">
        <f>SUM(D48:D49)</f>
        <v>19715000</v>
      </c>
    </row>
    <row r="51" ht="16.5">
      <c r="A51" s="3"/>
    </row>
    <row r="52" spans="1:5" ht="17.25" thickBot="1">
      <c r="A52" s="3"/>
      <c r="B52" s="37">
        <f>B45+B50</f>
        <v>198305290</v>
      </c>
      <c r="C52" s="3"/>
      <c r="D52" s="37">
        <f>D45+D50</f>
        <v>189003661.39000002</v>
      </c>
      <c r="E52" s="38">
        <f>SUM(E45:E49)</f>
        <v>137515000</v>
      </c>
    </row>
    <row r="53" spans="2:5" ht="17.25" thickTop="1">
      <c r="B53" s="39"/>
      <c r="C53" s="3"/>
      <c r="D53" s="3"/>
      <c r="E53" s="3" t="e">
        <f>#REF!-E52</f>
        <v>#REF!</v>
      </c>
    </row>
    <row r="54" spans="1:5" ht="16.5">
      <c r="A54" s="2" t="s">
        <v>42</v>
      </c>
      <c r="B54" s="40">
        <f>(B45-B11)/100000000</f>
        <v>1.78798769</v>
      </c>
      <c r="C54" s="40"/>
      <c r="D54" s="40">
        <v>1.6336514939000002</v>
      </c>
      <c r="E54" s="40">
        <f>(E45-E11)/80000000</f>
        <v>1.7559</v>
      </c>
    </row>
    <row r="55" ht="16.5">
      <c r="B55" s="39"/>
    </row>
    <row r="56" ht="16.5">
      <c r="B56" s="41"/>
    </row>
  </sheetData>
  <printOptions horizontalCentered="1"/>
  <pageMargins left="0.85" right="0.75" top="0.56" bottom="1" header="0.34" footer="0.54"/>
  <pageSetup horizontalDpi="300" verticalDpi="300" orientation="portrait" paperSize="9" scale="83" r:id="rId1"/>
  <headerFooter alignWithMargins="0">
    <oddFooter>&amp;C&amp;"Book Antiqua,Bold Italic"&amp;10The Condensed Consolidated Balance Sheets should be read in conjunction with the  Audited Accounts for the year ended 31/3/2003. The document forms part of  unaudited quarterly announcement for quarter ended 31/3/2004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="60" zoomScaleNormal="60" workbookViewId="0" topLeftCell="A1">
      <selection activeCell="A9" sqref="A9"/>
    </sheetView>
  </sheetViews>
  <sheetFormatPr defaultColWidth="9.00390625" defaultRowHeight="16.5"/>
  <cols>
    <col min="1" max="1" width="41.375" style="43" customWidth="1"/>
    <col min="2" max="2" width="17.50390625" style="43" customWidth="1"/>
    <col min="3" max="3" width="2.50390625" style="43" customWidth="1"/>
    <col min="4" max="4" width="17.50390625" style="43" customWidth="1"/>
    <col min="5" max="5" width="2.50390625" style="43" customWidth="1"/>
    <col min="6" max="6" width="15.625" style="43" hidden="1" customWidth="1"/>
    <col min="7" max="7" width="2.50390625" style="43" hidden="1" customWidth="1"/>
    <col min="8" max="8" width="15.875" style="43" hidden="1" customWidth="1"/>
    <col min="9" max="9" width="2.50390625" style="43" hidden="1" customWidth="1"/>
    <col min="10" max="10" width="14.75390625" style="43" customWidth="1"/>
    <col min="11" max="11" width="3.125" style="43" customWidth="1"/>
    <col min="12" max="12" width="15.125" style="44" customWidth="1"/>
    <col min="13" max="16384" width="9.00390625" style="43" customWidth="1"/>
  </cols>
  <sheetData>
    <row r="1" spans="1:9" ht="15.7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ht="15.75">
      <c r="A2" s="45" t="s">
        <v>43</v>
      </c>
      <c r="B2" s="45"/>
      <c r="C2" s="45"/>
      <c r="D2" s="45"/>
      <c r="E2" s="45"/>
      <c r="F2" s="45"/>
      <c r="G2" s="45"/>
      <c r="H2" s="45"/>
      <c r="I2" s="45"/>
    </row>
    <row r="3" spans="1:9" ht="15.75">
      <c r="A3" s="42" t="s">
        <v>44</v>
      </c>
      <c r="B3" s="45"/>
      <c r="C3" s="45"/>
      <c r="D3" s="45"/>
      <c r="E3" s="45"/>
      <c r="F3" s="45"/>
      <c r="G3" s="45"/>
      <c r="H3" s="45"/>
      <c r="I3" s="45"/>
    </row>
    <row r="4" spans="1:9" ht="15.75">
      <c r="A4" s="44"/>
      <c r="B4" s="44"/>
      <c r="C4" s="44"/>
      <c r="D4" s="44"/>
      <c r="E4" s="44"/>
      <c r="F4" s="44"/>
      <c r="G4" s="44"/>
      <c r="H4" s="44"/>
      <c r="I4" s="44"/>
    </row>
    <row r="5" spans="1:12" ht="15.75">
      <c r="A5" s="46"/>
      <c r="B5" s="47">
        <v>2004</v>
      </c>
      <c r="C5" s="48"/>
      <c r="D5" s="47">
        <v>2003</v>
      </c>
      <c r="E5" s="48"/>
      <c r="F5" s="47">
        <v>2004</v>
      </c>
      <c r="G5" s="48"/>
      <c r="H5" s="47">
        <v>2003</v>
      </c>
      <c r="I5" s="48"/>
      <c r="J5" s="47">
        <v>2004</v>
      </c>
      <c r="K5" s="48"/>
      <c r="L5" s="47">
        <v>2003</v>
      </c>
    </row>
    <row r="6" spans="1:12" ht="57" customHeight="1">
      <c r="A6" s="50"/>
      <c r="B6" s="51" t="s">
        <v>45</v>
      </c>
      <c r="C6" s="52"/>
      <c r="D6" s="51" t="s">
        <v>46</v>
      </c>
      <c r="E6" s="52"/>
      <c r="F6" s="51" t="s">
        <v>47</v>
      </c>
      <c r="G6" s="52"/>
      <c r="H6" s="51" t="s">
        <v>48</v>
      </c>
      <c r="I6" s="52"/>
      <c r="J6" s="53" t="s">
        <v>49</v>
      </c>
      <c r="K6" s="54"/>
      <c r="L6" s="53" t="s">
        <v>49</v>
      </c>
    </row>
    <row r="7" spans="1:12" ht="15.75">
      <c r="A7" s="50"/>
      <c r="B7" s="49" t="s">
        <v>8</v>
      </c>
      <c r="C7" s="55"/>
      <c r="D7" s="55" t="s">
        <v>8</v>
      </c>
      <c r="E7" s="55"/>
      <c r="F7" s="55" t="s">
        <v>8</v>
      </c>
      <c r="G7" s="55"/>
      <c r="H7" s="55" t="s">
        <v>8</v>
      </c>
      <c r="I7" s="55"/>
      <c r="J7" s="49" t="s">
        <v>8</v>
      </c>
      <c r="K7" s="56"/>
      <c r="L7" s="57" t="s">
        <v>8</v>
      </c>
    </row>
    <row r="8" spans="1:9" ht="15.75">
      <c r="A8" s="50"/>
      <c r="B8" s="50"/>
      <c r="C8" s="50"/>
      <c r="D8" s="50"/>
      <c r="E8" s="50"/>
      <c r="F8" s="50"/>
      <c r="G8" s="50"/>
      <c r="H8" s="50"/>
      <c r="I8" s="50"/>
    </row>
    <row r="9" spans="1:12" ht="15.75">
      <c r="A9" s="58" t="s">
        <v>50</v>
      </c>
      <c r="B9" s="59">
        <f>J9-F9</f>
        <v>57287318</v>
      </c>
      <c r="C9" s="50"/>
      <c r="D9" s="50">
        <f>L9-H9</f>
        <v>50030983</v>
      </c>
      <c r="E9" s="50"/>
      <c r="F9" s="50">
        <v>0</v>
      </c>
      <c r="G9" s="50"/>
      <c r="H9" s="50">
        <v>0</v>
      </c>
      <c r="I9" s="50"/>
      <c r="J9" s="50">
        <f>'[1]P&amp;L-1'!W10</f>
        <v>57287318</v>
      </c>
      <c r="K9" s="60"/>
      <c r="L9" s="61">
        <v>50030983</v>
      </c>
    </row>
    <row r="10" spans="1:12" ht="15.75">
      <c r="A10" s="58" t="s">
        <v>51</v>
      </c>
      <c r="B10" s="59">
        <f>J10-F10</f>
        <v>2750</v>
      </c>
      <c r="C10" s="50"/>
      <c r="D10" s="50">
        <f>L10-H10</f>
        <v>78</v>
      </c>
      <c r="E10" s="50"/>
      <c r="F10" s="50">
        <v>0</v>
      </c>
      <c r="G10" s="50"/>
      <c r="H10" s="50">
        <v>0</v>
      </c>
      <c r="I10" s="50"/>
      <c r="J10" s="50">
        <f>'[1]P&amp;L-1'!W13</f>
        <v>2750</v>
      </c>
      <c r="L10" s="61">
        <v>78</v>
      </c>
    </row>
    <row r="11" spans="1:12" ht="15.75">
      <c r="A11" s="58" t="s">
        <v>52</v>
      </c>
      <c r="B11" s="64">
        <f>SUM(B9:B10)</f>
        <v>57290068</v>
      </c>
      <c r="C11" s="50"/>
      <c r="D11" s="64">
        <f>SUM(D9:D10)</f>
        <v>50031061</v>
      </c>
      <c r="E11" s="50"/>
      <c r="F11" s="65">
        <f>SUM(F9:F10)</f>
        <v>0</v>
      </c>
      <c r="G11" s="50"/>
      <c r="H11" s="65">
        <f>SUM(H9:H10)</f>
        <v>0</v>
      </c>
      <c r="I11" s="50"/>
      <c r="J11" s="65">
        <f>SUM(J9:J10)</f>
        <v>57290068</v>
      </c>
      <c r="L11" s="65">
        <v>50031061</v>
      </c>
    </row>
    <row r="12" spans="1:12" ht="15.75">
      <c r="A12" s="58"/>
      <c r="C12" s="50"/>
      <c r="D12" s="50"/>
      <c r="E12" s="50"/>
      <c r="F12" s="50"/>
      <c r="G12" s="50"/>
      <c r="H12" s="50"/>
      <c r="I12" s="50"/>
      <c r="J12" s="50"/>
      <c r="L12" s="61"/>
    </row>
    <row r="13" spans="1:12" ht="15.75">
      <c r="A13" s="58" t="s">
        <v>53</v>
      </c>
      <c r="B13" s="59">
        <f aca="true" t="shared" si="0" ref="B13:B19">J13-F13</f>
        <v>-13816146</v>
      </c>
      <c r="C13" s="50"/>
      <c r="D13" s="50">
        <f>L13-H13</f>
        <v>-13206537</v>
      </c>
      <c r="E13" s="50"/>
      <c r="F13" s="50">
        <v>0</v>
      </c>
      <c r="G13" s="50"/>
      <c r="H13" s="50"/>
      <c r="I13" s="50"/>
      <c r="J13" s="66">
        <f>-('[1]P&amp;L-2'!M29+'[1]P&amp;L-2'!M84)</f>
        <v>-13816146</v>
      </c>
      <c r="L13" s="61">
        <v>-13206537</v>
      </c>
    </row>
    <row r="14" spans="1:12" ht="15.75">
      <c r="A14" s="58" t="s">
        <v>54</v>
      </c>
      <c r="B14" s="59">
        <f t="shared" si="0"/>
        <v>-1796187</v>
      </c>
      <c r="C14" s="50"/>
      <c r="D14" s="50">
        <f>L14-H14</f>
        <v>-1353684</v>
      </c>
      <c r="E14" s="50"/>
      <c r="F14" s="50">
        <v>0</v>
      </c>
      <c r="G14" s="50"/>
      <c r="H14" s="50"/>
      <c r="I14" s="50"/>
      <c r="J14" s="66">
        <f>-'[1]P&amp;L-2'!M33</f>
        <v>-1796187</v>
      </c>
      <c r="L14" s="61">
        <v>-1353684</v>
      </c>
    </row>
    <row r="15" spans="1:12" ht="15.75">
      <c r="A15" s="58" t="s">
        <v>55</v>
      </c>
      <c r="B15" s="59">
        <f t="shared" si="0"/>
        <v>-13962146</v>
      </c>
      <c r="C15" s="50"/>
      <c r="D15" s="50">
        <f>L15-H15</f>
        <v>-8483305</v>
      </c>
      <c r="E15" s="50"/>
      <c r="F15" s="50">
        <v>0</v>
      </c>
      <c r="G15" s="50"/>
      <c r="H15" s="50"/>
      <c r="I15" s="50"/>
      <c r="J15" s="66">
        <f>-'[1]P&amp;L-2'!M35</f>
        <v>-13962146</v>
      </c>
      <c r="L15" s="61">
        <v>-8483305</v>
      </c>
    </row>
    <row r="16" spans="1:12" ht="15.75">
      <c r="A16" s="58" t="s">
        <v>56</v>
      </c>
      <c r="B16" s="59">
        <f t="shared" si="0"/>
        <v>-1098874</v>
      </c>
      <c r="C16" s="50"/>
      <c r="D16" s="50">
        <v>0</v>
      </c>
      <c r="E16" s="50"/>
      <c r="F16" s="50"/>
      <c r="G16" s="50"/>
      <c r="H16" s="50"/>
      <c r="I16" s="50"/>
      <c r="J16" s="66">
        <f>-'[1]P&amp;L-2'!M50</f>
        <v>-1098874</v>
      </c>
      <c r="L16" s="67">
        <v>0</v>
      </c>
    </row>
    <row r="17" spans="1:12" ht="15.75">
      <c r="A17" s="58" t="s">
        <v>57</v>
      </c>
      <c r="B17" s="59">
        <f t="shared" si="0"/>
        <v>-5452934</v>
      </c>
      <c r="C17" s="50"/>
      <c r="D17" s="50">
        <f>L17-H17</f>
        <v>-5594096</v>
      </c>
      <c r="E17" s="50"/>
      <c r="F17" s="50">
        <v>0</v>
      </c>
      <c r="G17" s="50"/>
      <c r="H17" s="50"/>
      <c r="I17" s="50"/>
      <c r="J17" s="66">
        <f>-'[1]P&amp;L-2'!M43-'[1]P&amp;L-2'!M127</f>
        <v>-5452934</v>
      </c>
      <c r="L17" s="61">
        <v>-5594096</v>
      </c>
    </row>
    <row r="18" spans="1:12" ht="15.75">
      <c r="A18" s="58" t="s">
        <v>58</v>
      </c>
      <c r="B18" s="59">
        <f t="shared" si="0"/>
        <v>-351588</v>
      </c>
      <c r="C18" s="50"/>
      <c r="D18" s="50">
        <f>L18-H18</f>
        <v>-351588</v>
      </c>
      <c r="E18" s="50"/>
      <c r="F18" s="50">
        <v>0</v>
      </c>
      <c r="G18" s="50"/>
      <c r="H18" s="50"/>
      <c r="I18" s="50"/>
      <c r="J18" s="66">
        <f>-'[1]P&amp;L-2'!M115</f>
        <v>-351588</v>
      </c>
      <c r="L18" s="61">
        <v>-351588</v>
      </c>
    </row>
    <row r="19" spans="1:12" ht="15.75">
      <c r="A19" s="58" t="s">
        <v>59</v>
      </c>
      <c r="B19" s="59">
        <f t="shared" si="0"/>
        <v>-11915421</v>
      </c>
      <c r="C19" s="50"/>
      <c r="D19" s="50">
        <f>L19-H19</f>
        <v>-12293860</v>
      </c>
      <c r="E19" s="50"/>
      <c r="F19" s="50">
        <v>0</v>
      </c>
      <c r="G19" s="50"/>
      <c r="H19" s="50"/>
      <c r="I19" s="50"/>
      <c r="J19" s="68">
        <f>'[1]P&amp;L-1'!W11+'[1]P&amp;L-1'!W17+'[1]P&amp;L-1'!W18+'[1]P&amp;L-1'!W19+'[1]P&amp;L-1'!W20-J18-J17-J15-J14-J13-J16</f>
        <v>-11915421</v>
      </c>
      <c r="L19" s="68">
        <f>'[1]P&amp;L-1'!Y11+'[1]P&amp;L-1'!Y17+'[1]P&amp;L-1'!Y18+'[1]P&amp;L-1'!Y19+'[1]P&amp;L-1'!Y20-L18-L17-L15-L14-L13-L16</f>
        <v>-12293860</v>
      </c>
    </row>
    <row r="20" spans="1:12" ht="15.75">
      <c r="A20" s="58" t="s">
        <v>60</v>
      </c>
      <c r="B20" s="65">
        <f>SUM(B13:B19)</f>
        <v>-48393296</v>
      </c>
      <c r="C20" s="50"/>
      <c r="D20" s="65">
        <f>SUM(D13:D19)</f>
        <v>-41283070</v>
      </c>
      <c r="E20" s="50"/>
      <c r="F20" s="65">
        <f>SUM(F13:F19)</f>
        <v>0</v>
      </c>
      <c r="G20" s="50"/>
      <c r="H20" s="65">
        <f>SUM(H13:H19)</f>
        <v>0</v>
      </c>
      <c r="I20" s="50"/>
      <c r="J20" s="65">
        <f>SUM(J13:J19)</f>
        <v>-48393296</v>
      </c>
      <c r="L20" s="65">
        <v>-41283070</v>
      </c>
    </row>
    <row r="21" spans="1:12" ht="15.75">
      <c r="A21" s="58"/>
      <c r="C21" s="50"/>
      <c r="D21" s="50"/>
      <c r="E21" s="50"/>
      <c r="F21" s="50"/>
      <c r="G21" s="50"/>
      <c r="H21" s="50"/>
      <c r="I21" s="50"/>
      <c r="J21" s="46"/>
      <c r="L21" s="69"/>
    </row>
    <row r="22" spans="1:12" ht="15.75">
      <c r="A22" s="58" t="s">
        <v>61</v>
      </c>
      <c r="B22" s="44">
        <f>B11+B20</f>
        <v>8896772</v>
      </c>
      <c r="C22" s="50"/>
      <c r="D22" s="50">
        <f>D11+D20</f>
        <v>8747991</v>
      </c>
      <c r="E22" s="50"/>
      <c r="F22" s="44">
        <f>F11+F20</f>
        <v>0</v>
      </c>
      <c r="G22" s="50"/>
      <c r="H22" s="44">
        <f>H11+H20</f>
        <v>0</v>
      </c>
      <c r="I22" s="50"/>
      <c r="J22" s="44">
        <f>J11+J20</f>
        <v>8896772</v>
      </c>
      <c r="L22" s="44">
        <v>8747991</v>
      </c>
    </row>
    <row r="23" spans="1:12" ht="15.75">
      <c r="A23" s="58" t="s">
        <v>62</v>
      </c>
      <c r="B23" s="59">
        <f>J23-F23</f>
        <v>-364764</v>
      </c>
      <c r="C23" s="50"/>
      <c r="D23" s="50">
        <f>L23-H23</f>
        <v>-347270</v>
      </c>
      <c r="E23" s="50"/>
      <c r="F23" s="50">
        <v>0</v>
      </c>
      <c r="G23" s="50"/>
      <c r="H23" s="50"/>
      <c r="I23" s="50"/>
      <c r="J23" s="50">
        <f>'[1]P&amp;L-1'!W22</f>
        <v>-364764</v>
      </c>
      <c r="L23" s="61">
        <v>-347270</v>
      </c>
    </row>
    <row r="24" spans="1:12" ht="15.75">
      <c r="A24" s="58" t="s">
        <v>63</v>
      </c>
      <c r="B24" s="70">
        <f>J24-F24</f>
        <v>-6423</v>
      </c>
      <c r="C24" s="50"/>
      <c r="D24" s="50">
        <f>L24-H24</f>
        <v>-8436.5</v>
      </c>
      <c r="E24" s="50"/>
      <c r="F24" s="50">
        <v>0</v>
      </c>
      <c r="G24" s="50"/>
      <c r="H24" s="50"/>
      <c r="I24" s="50"/>
      <c r="J24" s="50">
        <f>'[1]P&amp;L-1'!W24</f>
        <v>-6423</v>
      </c>
      <c r="K24" s="60"/>
      <c r="L24" s="71">
        <v>-8436.5</v>
      </c>
    </row>
    <row r="25" spans="1:12" ht="15.75">
      <c r="A25" s="43" t="s">
        <v>64</v>
      </c>
      <c r="B25" s="72">
        <f>J25-F25</f>
        <v>862311</v>
      </c>
      <c r="D25" s="72">
        <f>L25-H25</f>
        <v>690742</v>
      </c>
      <c r="F25" s="68">
        <v>0</v>
      </c>
      <c r="H25" s="68"/>
      <c r="J25" s="68">
        <f>'[1]P&amp;L-1'!W14</f>
        <v>862311</v>
      </c>
      <c r="L25" s="73">
        <v>690742</v>
      </c>
    </row>
    <row r="26" spans="1:12" ht="15.75">
      <c r="A26" s="58" t="s">
        <v>65</v>
      </c>
      <c r="B26" s="59">
        <f>SUM(B22:B25)</f>
        <v>9387896</v>
      </c>
      <c r="C26" s="50"/>
      <c r="D26" s="59">
        <f>SUM(D22:D25)</f>
        <v>9083026.5</v>
      </c>
      <c r="E26" s="50"/>
      <c r="F26" s="59">
        <f>SUM(F22:F25)</f>
        <v>0</v>
      </c>
      <c r="G26" s="50"/>
      <c r="H26" s="59">
        <f>SUM(H22:H25)</f>
        <v>0</v>
      </c>
      <c r="I26" s="50"/>
      <c r="J26" s="59">
        <f>SUM(J22:J25)</f>
        <v>9387896</v>
      </c>
      <c r="L26" s="59">
        <v>9083026.5</v>
      </c>
    </row>
    <row r="27" spans="1:12" ht="15.75">
      <c r="A27" s="58" t="s">
        <v>27</v>
      </c>
      <c r="B27" s="72">
        <f>J27-F27</f>
        <v>-2817632</v>
      </c>
      <c r="C27" s="50"/>
      <c r="D27" s="68">
        <f>L27-H27</f>
        <v>-2794470</v>
      </c>
      <c r="E27" s="50"/>
      <c r="F27" s="68">
        <v>0</v>
      </c>
      <c r="G27" s="50"/>
      <c r="H27" s="68"/>
      <c r="I27" s="50"/>
      <c r="J27" s="68">
        <f>'[1]P&amp;L-1'!W26</f>
        <v>-2817632</v>
      </c>
      <c r="L27" s="74">
        <v>-2794470</v>
      </c>
    </row>
    <row r="28" spans="1:12" ht="15.75">
      <c r="A28" s="75" t="s">
        <v>66</v>
      </c>
      <c r="B28" s="59">
        <f>SUM(B26:B27)</f>
        <v>6570264</v>
      </c>
      <c r="C28" s="44"/>
      <c r="D28" s="59">
        <f>SUM(D26:D27)</f>
        <v>6288556.5</v>
      </c>
      <c r="E28" s="44"/>
      <c r="F28" s="62">
        <f>SUM(F26:F27)</f>
        <v>0</v>
      </c>
      <c r="G28" s="44"/>
      <c r="H28" s="62">
        <f>SUM(H26:H27)</f>
        <v>0</v>
      </c>
      <c r="I28" s="44"/>
      <c r="J28" s="62">
        <f>SUM(J26:J27)</f>
        <v>6570264</v>
      </c>
      <c r="L28" s="62">
        <v>6288556.5</v>
      </c>
    </row>
    <row r="29" spans="1:12" ht="15.75">
      <c r="A29" s="75" t="s">
        <v>67</v>
      </c>
      <c r="B29" s="59">
        <f>J29-F29</f>
        <v>-31228</v>
      </c>
      <c r="C29" s="44"/>
      <c r="D29" s="44">
        <f>L29-H29</f>
        <v>-47368.2</v>
      </c>
      <c r="E29" s="44"/>
      <c r="F29" s="50">
        <v>0</v>
      </c>
      <c r="G29" s="44"/>
      <c r="H29" s="44"/>
      <c r="I29" s="44"/>
      <c r="J29" s="50">
        <f>'[1]P&amp;L-1'!W29</f>
        <v>-31228</v>
      </c>
      <c r="L29" s="71">
        <v>-47368.2</v>
      </c>
    </row>
    <row r="30" spans="1:12" ht="16.5" thickBot="1">
      <c r="A30" s="75" t="s">
        <v>68</v>
      </c>
      <c r="B30" s="76">
        <f>SUM(B28:B29)</f>
        <v>6539036</v>
      </c>
      <c r="C30" s="44"/>
      <c r="D30" s="76">
        <f>SUM(D28:D29)</f>
        <v>6241188.3</v>
      </c>
      <c r="E30" s="44"/>
      <c r="F30" s="77">
        <f>SUM(F28:F29)</f>
        <v>0</v>
      </c>
      <c r="G30" s="44"/>
      <c r="H30" s="77">
        <f>SUM(H28:H29)</f>
        <v>0</v>
      </c>
      <c r="I30" s="44"/>
      <c r="J30" s="77">
        <f>SUM(J28:J29)</f>
        <v>6539036</v>
      </c>
      <c r="L30" s="77">
        <v>6241188.3</v>
      </c>
    </row>
    <row r="31" spans="1:12" ht="16.5" thickTop="1">
      <c r="A31" s="78"/>
      <c r="F31" s="43">
        <v>0</v>
      </c>
      <c r="J31" s="63"/>
      <c r="L31" s="79"/>
    </row>
    <row r="32" spans="1:12" ht="24.75" customHeight="1">
      <c r="A32" s="78" t="s">
        <v>69</v>
      </c>
      <c r="B32" s="44">
        <v>100000000</v>
      </c>
      <c r="D32" s="44">
        <v>100000000</v>
      </c>
      <c r="F32" s="44">
        <v>100000000</v>
      </c>
      <c r="G32" s="44"/>
      <c r="H32" s="44">
        <v>100000000</v>
      </c>
      <c r="J32" s="62">
        <v>100000000</v>
      </c>
      <c r="L32" s="79">
        <v>100000000</v>
      </c>
    </row>
    <row r="33" spans="1:12" ht="15.75">
      <c r="A33" s="78" t="s">
        <v>70</v>
      </c>
      <c r="B33" s="80">
        <f>B30/B32</f>
        <v>0.06539036</v>
      </c>
      <c r="D33" s="80">
        <f>D30/D32</f>
        <v>0.062411883</v>
      </c>
      <c r="F33" s="80">
        <f>F30/F32</f>
        <v>0</v>
      </c>
      <c r="H33" s="80">
        <f>H30/H32</f>
        <v>0</v>
      </c>
      <c r="J33" s="80">
        <f>J30/J32</f>
        <v>0.06539036</v>
      </c>
      <c r="K33" s="80"/>
      <c r="L33" s="80">
        <v>0.062411883</v>
      </c>
    </row>
  </sheetData>
  <printOptions horizontalCentered="1"/>
  <pageMargins left="0.26" right="0.28" top="1" bottom="1" header="0.5" footer="0.5"/>
  <pageSetup horizontalDpi="300" verticalDpi="300" orientation="portrait" paperSize="9" scale="75" r:id="rId1"/>
  <headerFooter alignWithMargins="0">
    <oddFooter>&amp;C&amp;"Book Antiqua,Bold Italic"&amp;10The Condensed Consolidated Income Statements should be read in conjunction with the Audited Accounts for the year ended 31/12/2003. The document forms part of quarterly announcement for quarter ended 31/3/2004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view="pageBreakPreview" zoomScale="60" zoomScaleNormal="75" workbookViewId="0" topLeftCell="A1">
      <selection activeCell="A24" sqref="A24"/>
    </sheetView>
  </sheetViews>
  <sheetFormatPr defaultColWidth="9.00390625" defaultRowHeight="16.5"/>
  <cols>
    <col min="1" max="1" width="21.75390625" style="82" customWidth="1"/>
    <col min="2" max="2" width="6.125" style="82" customWidth="1"/>
    <col min="3" max="3" width="14.125" style="83" bestFit="1" customWidth="1"/>
    <col min="4" max="4" width="13.375" style="83" customWidth="1"/>
    <col min="5" max="5" width="14.375" style="83" customWidth="1"/>
    <col min="6" max="6" width="13.375" style="83" customWidth="1"/>
    <col min="7" max="16384" width="9.00390625" style="82" customWidth="1"/>
  </cols>
  <sheetData>
    <row r="2" ht="16.5">
      <c r="A2" s="81" t="s">
        <v>0</v>
      </c>
    </row>
    <row r="3" ht="16.5">
      <c r="A3" s="81" t="s">
        <v>71</v>
      </c>
    </row>
    <row r="4" ht="16.5">
      <c r="A4" s="81" t="str">
        <f>'[1]BS-1'!A3</f>
        <v>FOR THE FINANCIAL PERIOD ENDED 31 MARCH 2004</v>
      </c>
    </row>
    <row r="6" spans="3:6" s="84" customFormat="1" ht="31.5">
      <c r="C6" s="85"/>
      <c r="D6" s="86" t="s">
        <v>72</v>
      </c>
      <c r="E6" s="86" t="s">
        <v>73</v>
      </c>
      <c r="F6" s="86"/>
    </row>
    <row r="7" spans="1:6" s="84" customFormat="1" ht="54" customHeight="1">
      <c r="A7" s="84" t="s">
        <v>74</v>
      </c>
      <c r="C7" s="87" t="s">
        <v>31</v>
      </c>
      <c r="D7" s="87" t="s">
        <v>75</v>
      </c>
      <c r="E7" s="87" t="s">
        <v>76</v>
      </c>
      <c r="F7" s="87" t="s">
        <v>77</v>
      </c>
    </row>
    <row r="8" spans="3:6" s="84" customFormat="1" ht="15" customHeight="1">
      <c r="C8" s="88"/>
      <c r="D8" s="88"/>
      <c r="E8" s="88"/>
      <c r="F8" s="88"/>
    </row>
    <row r="9" spans="1:6" ht="15.75">
      <c r="A9" s="82" t="s">
        <v>78</v>
      </c>
      <c r="C9" s="83">
        <v>100000000</v>
      </c>
      <c r="D9" s="83">
        <v>16500000</v>
      </c>
      <c r="E9" s="83">
        <f>'[1]EQ-1'!X37</f>
        <v>59297333</v>
      </c>
      <c r="F9" s="83">
        <f>SUM(C9:E9)</f>
        <v>175797333</v>
      </c>
    </row>
    <row r="10" spans="1:6" ht="15.75">
      <c r="A10" s="82" t="s">
        <v>79</v>
      </c>
      <c r="D10" s="83">
        <v>0</v>
      </c>
      <c r="E10" s="83">
        <v>0</v>
      </c>
      <c r="F10" s="83">
        <f>SUM(C10:E10)</f>
        <v>0</v>
      </c>
    </row>
    <row r="11" spans="1:6" ht="15.75">
      <c r="A11" s="82" t="s">
        <v>80</v>
      </c>
      <c r="C11" s="83">
        <v>0</v>
      </c>
      <c r="D11" s="83">
        <v>0</v>
      </c>
      <c r="E11" s="83">
        <f>'[1]EQ-1'!X38</f>
        <v>6539036</v>
      </c>
      <c r="F11" s="83">
        <f>SUM(C11:E11)</f>
        <v>6539036</v>
      </c>
    </row>
    <row r="12" spans="1:6" ht="15.75">
      <c r="A12" s="82" t="s">
        <v>81</v>
      </c>
      <c r="C12" s="83">
        <v>0</v>
      </c>
      <c r="D12" s="83">
        <f>'[1]EQ-1'!X31</f>
        <v>0</v>
      </c>
      <c r="E12" s="83">
        <f>'[1]EQ-1'!X40</f>
        <v>0</v>
      </c>
      <c r="F12" s="83">
        <f>SUM(C12:E12)</f>
        <v>0</v>
      </c>
    </row>
    <row r="13" spans="1:6" ht="15.75">
      <c r="A13" s="82" t="s">
        <v>82</v>
      </c>
      <c r="C13" s="83">
        <v>0</v>
      </c>
      <c r="D13" s="83">
        <v>0</v>
      </c>
      <c r="E13" s="83">
        <f>'[1]EQ-1'!X39</f>
        <v>0</v>
      </c>
      <c r="F13" s="83">
        <f>SUM(C13:E13)</f>
        <v>0</v>
      </c>
    </row>
    <row r="14" spans="1:6" ht="16.5" thickBot="1">
      <c r="A14" s="82" t="s">
        <v>83</v>
      </c>
      <c r="C14" s="89">
        <f>SUM(C9:C13)</f>
        <v>100000000</v>
      </c>
      <c r="D14" s="89">
        <f>SUM(D9:D13)</f>
        <v>16500000</v>
      </c>
      <c r="E14" s="89">
        <f>SUM(E9:E13)</f>
        <v>65836369</v>
      </c>
      <c r="F14" s="89">
        <f>SUM(F9:F13)</f>
        <v>182336369</v>
      </c>
    </row>
    <row r="15" ht="16.5" thickTop="1"/>
    <row r="17" ht="51" customHeight="1">
      <c r="A17" s="84" t="s">
        <v>84</v>
      </c>
    </row>
    <row r="19" spans="1:6" ht="15.75">
      <c r="A19" s="82" t="s">
        <v>85</v>
      </c>
      <c r="C19" s="83">
        <v>100000000</v>
      </c>
      <c r="D19" s="83">
        <v>16500000</v>
      </c>
      <c r="E19" s="83">
        <v>45484157</v>
      </c>
      <c r="F19" s="83">
        <v>161984157</v>
      </c>
    </row>
    <row r="20" spans="1:6" ht="15.75">
      <c r="A20" s="82" t="s">
        <v>79</v>
      </c>
      <c r="D20" s="83">
        <v>0</v>
      </c>
      <c r="E20" s="83">
        <v>0</v>
      </c>
      <c r="F20" s="83">
        <v>0</v>
      </c>
    </row>
    <row r="21" spans="1:6" ht="15.75">
      <c r="A21" s="82" t="s">
        <v>80</v>
      </c>
      <c r="C21" s="83">
        <v>0</v>
      </c>
      <c r="D21" s="83">
        <v>0</v>
      </c>
      <c r="E21" s="83">
        <v>6241188.3</v>
      </c>
      <c r="F21" s="83">
        <v>6241188.3</v>
      </c>
    </row>
    <row r="22" spans="1:6" ht="15.75">
      <c r="A22" s="82" t="s">
        <v>81</v>
      </c>
      <c r="C22" s="83">
        <v>0</v>
      </c>
      <c r="D22" s="83">
        <v>0</v>
      </c>
      <c r="E22" s="83">
        <v>0</v>
      </c>
      <c r="F22" s="83">
        <v>0</v>
      </c>
    </row>
    <row r="23" spans="1:6" ht="15.75">
      <c r="A23" s="82" t="s">
        <v>82</v>
      </c>
      <c r="C23" s="83">
        <v>0</v>
      </c>
      <c r="D23" s="83">
        <v>0</v>
      </c>
      <c r="E23" s="83">
        <v>0</v>
      </c>
      <c r="F23" s="83">
        <v>0</v>
      </c>
    </row>
    <row r="24" spans="1:6" ht="16.5" thickBot="1">
      <c r="A24" s="82" t="s">
        <v>86</v>
      </c>
      <c r="C24" s="89">
        <f>SUM(C19:C23)</f>
        <v>100000000</v>
      </c>
      <c r="D24" s="89">
        <f>SUM(D19:D23)</f>
        <v>16500000</v>
      </c>
      <c r="E24" s="89">
        <f>SUM(E19:E23)</f>
        <v>51725345.3</v>
      </c>
      <c r="F24" s="89">
        <f>SUM(C24:E24)</f>
        <v>168225345.3</v>
      </c>
    </row>
    <row r="25" ht="16.5" thickTop="1"/>
    <row r="53" ht="16.5">
      <c r="A53" s="2"/>
    </row>
  </sheetData>
  <printOptions horizontalCentered="1"/>
  <pageMargins left="0.75" right="0.75" top="1" bottom="1" header="0.5" footer="0.5"/>
  <pageSetup horizontalDpi="600" verticalDpi="600" orientation="portrait" paperSize="9" scale="80" r:id="rId1"/>
  <headerFooter alignWithMargins="0">
    <oddFooter>&amp;C&amp;"Book Antiqua,Bold Italic"&amp;10The Condensed Consolidated Statement of Changes in Equity should be read in conjunction with the Audited Accounts for the year ended 31/12/2003. The document forms part of quarterly announcement for quarter ended 31/3/2004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103"/>
  <sheetViews>
    <sheetView tabSelected="1" view="pageBreakPreview" zoomScale="60" zoomScaleNormal="60" workbookViewId="0" topLeftCell="A17">
      <selection activeCell="A40" sqref="A40"/>
    </sheetView>
  </sheetViews>
  <sheetFormatPr defaultColWidth="9.00390625" defaultRowHeight="16.5"/>
  <cols>
    <col min="1" max="1" width="56.625" style="93" customWidth="1"/>
    <col min="2" max="2" width="14.625" style="91" customWidth="1"/>
    <col min="3" max="3" width="4.00390625" style="91" customWidth="1"/>
    <col min="4" max="4" width="14.625" style="91" customWidth="1"/>
    <col min="5" max="5" width="13.75390625" style="93" hidden="1" customWidth="1"/>
    <col min="6" max="6" width="9.00390625" style="93" customWidth="1"/>
    <col min="7" max="7" width="18.625" style="93" customWidth="1"/>
    <col min="8" max="16384" width="9.00390625" style="93" customWidth="1"/>
  </cols>
  <sheetData>
    <row r="2" ht="15">
      <c r="A2" s="90" t="s">
        <v>0</v>
      </c>
    </row>
    <row r="3" spans="1:2" ht="15">
      <c r="A3" s="90" t="s">
        <v>87</v>
      </c>
      <c r="B3" s="93"/>
    </row>
    <row r="4" spans="1:2" ht="15">
      <c r="A4" s="90"/>
      <c r="B4" s="93"/>
    </row>
    <row r="5" spans="1:4" ht="15">
      <c r="A5" s="90"/>
      <c r="B5" s="95">
        <v>2004</v>
      </c>
      <c r="C5" s="96"/>
      <c r="D5" s="97">
        <v>2003</v>
      </c>
    </row>
    <row r="6" spans="1:4" ht="32.25" customHeight="1">
      <c r="A6" s="90"/>
      <c r="B6" s="98" t="s">
        <v>88</v>
      </c>
      <c r="C6" s="99"/>
      <c r="D6" s="98" t="s">
        <v>88</v>
      </c>
    </row>
    <row r="7" spans="2:4" ht="15">
      <c r="B7" s="100" t="s">
        <v>8</v>
      </c>
      <c r="C7" s="99"/>
      <c r="D7" s="100" t="s">
        <v>8</v>
      </c>
    </row>
    <row r="8" ht="15">
      <c r="A8" s="90" t="s">
        <v>89</v>
      </c>
    </row>
    <row r="9" spans="1:4" ht="13.5">
      <c r="A9" s="93" t="s">
        <v>65</v>
      </c>
      <c r="B9" s="91">
        <f>'[1]GCF'!E34</f>
        <v>9387896.423181824</v>
      </c>
      <c r="D9" s="91">
        <v>9083026.5</v>
      </c>
    </row>
    <row r="10" ht="13.5">
      <c r="A10" s="93" t="s">
        <v>90</v>
      </c>
    </row>
    <row r="11" spans="1:4" ht="13.5">
      <c r="A11" s="101" t="s">
        <v>91</v>
      </c>
      <c r="B11" s="91">
        <f>'[1]GCF'!F34</f>
        <v>5452934</v>
      </c>
      <c r="D11" s="91">
        <v>5594096</v>
      </c>
    </row>
    <row r="12" spans="1:4" ht="13.5">
      <c r="A12" s="101" t="s">
        <v>92</v>
      </c>
      <c r="B12" s="91">
        <f>'[1]GCF'!N34</f>
        <v>306409</v>
      </c>
      <c r="D12" s="91">
        <v>422432</v>
      </c>
    </row>
    <row r="13" spans="1:4" ht="13.5">
      <c r="A13" s="101" t="s">
        <v>93</v>
      </c>
      <c r="B13" s="91">
        <f>'[1]GCF'!J34</f>
        <v>-1200000</v>
      </c>
      <c r="D13" s="91">
        <v>0</v>
      </c>
    </row>
    <row r="14" spans="1:4" ht="13.5">
      <c r="A14" s="101" t="s">
        <v>94</v>
      </c>
      <c r="B14" s="91">
        <f>'[1]GCF'!L34</f>
        <v>0</v>
      </c>
      <c r="D14" s="91">
        <v>47300</v>
      </c>
    </row>
    <row r="15" spans="1:4" ht="15.75" customHeight="1">
      <c r="A15" s="101" t="s">
        <v>95</v>
      </c>
      <c r="B15" s="91">
        <f>'[1]GCF'!O34</f>
        <v>524270</v>
      </c>
      <c r="D15" s="91">
        <v>453598</v>
      </c>
    </row>
    <row r="16" spans="1:4" ht="13.5">
      <c r="A16" s="101" t="s">
        <v>96</v>
      </c>
      <c r="B16" s="91">
        <f>'[1]GCF'!P34</f>
        <v>6423</v>
      </c>
      <c r="D16" s="91">
        <v>8436.5</v>
      </c>
    </row>
    <row r="17" spans="1:4" ht="13.5">
      <c r="A17" s="101" t="s">
        <v>97</v>
      </c>
      <c r="B17" s="91">
        <f>'[1]GCF'!S34</f>
        <v>0</v>
      </c>
      <c r="D17" s="91">
        <v>14448</v>
      </c>
    </row>
    <row r="18" spans="1:4" ht="13.5">
      <c r="A18" s="101" t="s">
        <v>98</v>
      </c>
      <c r="B18" s="91">
        <f>'[1]GCF'!T34</f>
        <v>0</v>
      </c>
      <c r="D18" s="91">
        <v>-13875</v>
      </c>
    </row>
    <row r="19" spans="1:4" ht="13.5">
      <c r="A19" s="101" t="s">
        <v>99</v>
      </c>
      <c r="B19" s="102">
        <f>'[1]GCF'!Q34</f>
        <v>-220090</v>
      </c>
      <c r="D19" s="102">
        <v>-137578</v>
      </c>
    </row>
    <row r="20" spans="1:4" ht="13.5">
      <c r="A20" s="103" t="s">
        <v>100</v>
      </c>
      <c r="B20" s="91">
        <f>SUM(B9:B19)</f>
        <v>14257842.423181824</v>
      </c>
      <c r="D20" s="91">
        <v>15471884</v>
      </c>
    </row>
    <row r="21" spans="1:4" ht="13.5">
      <c r="A21" s="103" t="s">
        <v>101</v>
      </c>
      <c r="B21" s="91">
        <f>'[1]GCF'!W34</f>
        <v>-2490176</v>
      </c>
      <c r="D21" s="91">
        <v>37765327</v>
      </c>
    </row>
    <row r="22" spans="1:4" ht="13.5">
      <c r="A22" s="103" t="s">
        <v>102</v>
      </c>
      <c r="B22" s="91">
        <f>'[1]GCF'!V34</f>
        <v>-2467924</v>
      </c>
      <c r="D22" s="91">
        <v>-47550840</v>
      </c>
    </row>
    <row r="23" spans="1:4" ht="13.5">
      <c r="A23" s="103" t="s">
        <v>103</v>
      </c>
      <c r="B23" s="102">
        <f>'[1]GCF'!X34</f>
        <v>-13899589</v>
      </c>
      <c r="C23" s="92"/>
      <c r="D23" s="102">
        <v>-102009</v>
      </c>
    </row>
    <row r="24" spans="1:4" ht="13.5">
      <c r="A24" s="103" t="s">
        <v>122</v>
      </c>
      <c r="B24" s="91">
        <f>SUM(B20:B23)</f>
        <v>-4599846.576818176</v>
      </c>
      <c r="D24" s="91">
        <f>SUM(D20:D23)</f>
        <v>5584362</v>
      </c>
    </row>
    <row r="25" spans="1:4" ht="13.5">
      <c r="A25" s="103" t="s">
        <v>104</v>
      </c>
      <c r="B25" s="91">
        <f>'[1]GCF'!AA34</f>
        <v>-306409</v>
      </c>
      <c r="D25" s="91">
        <v>-248817</v>
      </c>
    </row>
    <row r="26" spans="1:4" ht="13.5">
      <c r="A26" s="103" t="s">
        <v>105</v>
      </c>
      <c r="B26" s="91">
        <f>'[1]GCF'!AC34</f>
        <v>-2301572</v>
      </c>
      <c r="D26" s="91">
        <v>-2843093</v>
      </c>
    </row>
    <row r="27" spans="1:4" ht="13.5">
      <c r="A27" s="103" t="s">
        <v>123</v>
      </c>
      <c r="B27" s="104">
        <f>SUM(B24:B26)</f>
        <v>-7207827.576818176</v>
      </c>
      <c r="D27" s="104">
        <f>SUM(D24:D26)</f>
        <v>2492452</v>
      </c>
    </row>
    <row r="28" ht="13.5">
      <c r="D28" s="92"/>
    </row>
    <row r="29" ht="15">
      <c r="A29" s="105" t="s">
        <v>106</v>
      </c>
    </row>
    <row r="30" spans="1:4" ht="13.5">
      <c r="A30" s="103" t="s">
        <v>107</v>
      </c>
      <c r="B30" s="91">
        <f>'[1]GCF'!AD34</f>
        <v>220090</v>
      </c>
      <c r="D30" s="91">
        <v>137578</v>
      </c>
    </row>
    <row r="31" spans="1:4" ht="13.5">
      <c r="A31" s="103" t="s">
        <v>108</v>
      </c>
      <c r="B31" s="91">
        <f>'[1]GCF'!AE34</f>
        <v>0</v>
      </c>
      <c r="D31" s="91">
        <v>13875</v>
      </c>
    </row>
    <row r="32" spans="1:4" ht="13.5">
      <c r="A32" s="103" t="s">
        <v>109</v>
      </c>
      <c r="B32" s="91">
        <f>'[1]GCF'!AF34</f>
        <v>0</v>
      </c>
      <c r="D32" s="91">
        <v>13049</v>
      </c>
    </row>
    <row r="33" spans="1:4" ht="13.5">
      <c r="A33" s="103" t="s">
        <v>110</v>
      </c>
      <c r="B33" s="91">
        <f>'[1]GCF'!AH34</f>
        <v>-28500</v>
      </c>
      <c r="D33" s="91">
        <v>-500000</v>
      </c>
    </row>
    <row r="34" spans="1:4" ht="13.5">
      <c r="A34" s="103" t="s">
        <v>111</v>
      </c>
      <c r="B34" s="91">
        <f>'[1]GCF'!AI34</f>
        <v>-1395236</v>
      </c>
      <c r="D34" s="92">
        <v>-2162650</v>
      </c>
    </row>
    <row r="35" spans="1:4" ht="13.5">
      <c r="A35" s="103" t="s">
        <v>112</v>
      </c>
      <c r="B35" s="104">
        <f>SUM(B30:B34)</f>
        <v>-1203646</v>
      </c>
      <c r="D35" s="104">
        <f>SUM(D30:D34)</f>
        <v>-2498148</v>
      </c>
    </row>
    <row r="36" ht="13.5">
      <c r="D36" s="92"/>
    </row>
    <row r="37" ht="15">
      <c r="A37" s="105" t="s">
        <v>113</v>
      </c>
    </row>
    <row r="38" spans="1:4" ht="13.5">
      <c r="A38" s="103" t="s">
        <v>114</v>
      </c>
      <c r="B38" s="91">
        <f>'[1]GCF'!AP34</f>
        <v>-500000</v>
      </c>
      <c r="D38" s="91">
        <v>-1965282</v>
      </c>
    </row>
    <row r="39" spans="1:4" ht="13.5">
      <c r="A39" s="103" t="s">
        <v>121</v>
      </c>
      <c r="B39" s="104">
        <f>SUM(B38:B38)</f>
        <v>-500000</v>
      </c>
      <c r="D39" s="104">
        <f>SUM(D38:D38)</f>
        <v>-1965282</v>
      </c>
    </row>
    <row r="40" ht="13.5">
      <c r="D40" s="92"/>
    </row>
    <row r="42" spans="1:4" ht="35.25" customHeight="1">
      <c r="A42" s="106" t="s">
        <v>124</v>
      </c>
      <c r="B42" s="91">
        <f>B27+B35+B39</f>
        <v>-8911473.576818176</v>
      </c>
      <c r="D42" s="91">
        <f>D27+D35+D39</f>
        <v>-1970978</v>
      </c>
    </row>
    <row r="43" spans="1:4" ht="39.75" customHeight="1">
      <c r="A43" s="107" t="s">
        <v>115</v>
      </c>
      <c r="B43" s="91">
        <f>'[1]GCF'!B13+'[1]GCF'!B6+'[1]GCF'!B7</f>
        <v>22883802</v>
      </c>
      <c r="D43" s="91">
        <v>13562586</v>
      </c>
    </row>
    <row r="44" spans="1:4" ht="24" customHeight="1" thickBot="1">
      <c r="A44" s="108" t="s">
        <v>116</v>
      </c>
      <c r="B44" s="109">
        <f>SUM(B42:B43)</f>
        <v>13972328.423181824</v>
      </c>
      <c r="D44" s="109">
        <f>SUM(D42:D43)</f>
        <v>11591608</v>
      </c>
    </row>
    <row r="45" ht="13.5">
      <c r="D45" s="92"/>
    </row>
    <row r="46" ht="15">
      <c r="A46" s="90" t="s">
        <v>117</v>
      </c>
    </row>
    <row r="47" spans="1:4" ht="13.5">
      <c r="A47" s="93" t="s">
        <v>118</v>
      </c>
      <c r="B47" s="91">
        <f>'[1]GCF'!C6</f>
        <v>7887740</v>
      </c>
      <c r="D47" s="91">
        <v>7326371</v>
      </c>
    </row>
    <row r="48" spans="1:4" ht="13.5">
      <c r="A48" s="93" t="s">
        <v>119</v>
      </c>
      <c r="B48" s="91">
        <f>'[1]GCF'!C7</f>
        <v>6084588</v>
      </c>
      <c r="D48" s="91">
        <v>5004866</v>
      </c>
    </row>
    <row r="49" spans="1:4" ht="13.5">
      <c r="A49" s="93" t="s">
        <v>120</v>
      </c>
      <c r="B49" s="91">
        <f>'[1]GCF'!C13</f>
        <v>0</v>
      </c>
      <c r="D49" s="91">
        <v>-739629</v>
      </c>
    </row>
    <row r="50" spans="2:4" ht="14.25" thickBot="1">
      <c r="B50" s="109">
        <f>SUM(B47:B49)</f>
        <v>13972328</v>
      </c>
      <c r="D50" s="109">
        <f>SUM(D47:D49)</f>
        <v>11591608</v>
      </c>
    </row>
    <row r="51" spans="2:4" ht="13.5">
      <c r="B51" s="110"/>
      <c r="D51" s="92"/>
    </row>
    <row r="52" spans="1:3" ht="13.5">
      <c r="A52" s="94"/>
      <c r="B52" s="92"/>
      <c r="C52" s="92"/>
    </row>
    <row r="53" spans="1:4" ht="15">
      <c r="A53" s="94"/>
      <c r="B53" s="111"/>
      <c r="C53" s="92"/>
      <c r="D53" s="92"/>
    </row>
    <row r="54" spans="1:4" ht="13.5">
      <c r="A54" s="94"/>
      <c r="B54" s="92"/>
      <c r="C54" s="92"/>
      <c r="D54" s="92"/>
    </row>
    <row r="55" spans="1:4" ht="13.5">
      <c r="A55" s="94"/>
      <c r="B55" s="92"/>
      <c r="C55" s="92"/>
      <c r="D55" s="92"/>
    </row>
    <row r="56" spans="1:4" ht="13.5">
      <c r="A56" s="94"/>
      <c r="B56" s="92"/>
      <c r="C56" s="92"/>
      <c r="D56" s="92"/>
    </row>
    <row r="57" spans="1:4" ht="13.5">
      <c r="A57" s="94"/>
      <c r="B57" s="92"/>
      <c r="C57" s="92"/>
      <c r="D57" s="92"/>
    </row>
    <row r="58" spans="1:4" ht="13.5">
      <c r="A58" s="94"/>
      <c r="B58" s="92"/>
      <c r="C58" s="92"/>
      <c r="D58" s="92"/>
    </row>
    <row r="59" spans="1:4" ht="13.5">
      <c r="A59" s="94"/>
      <c r="B59" s="92"/>
      <c r="C59" s="92"/>
      <c r="D59" s="92"/>
    </row>
    <row r="60" spans="1:4" ht="13.5">
      <c r="A60" s="94"/>
      <c r="B60" s="92"/>
      <c r="C60" s="92"/>
      <c r="D60" s="92"/>
    </row>
    <row r="61" spans="1:4" ht="13.5">
      <c r="A61" s="94"/>
      <c r="B61" s="92"/>
      <c r="C61" s="92"/>
      <c r="D61" s="92"/>
    </row>
    <row r="62" spans="1:4" ht="13.5">
      <c r="A62" s="94"/>
      <c r="B62" s="92"/>
      <c r="C62" s="92"/>
      <c r="D62" s="92"/>
    </row>
    <row r="63" spans="1:4" ht="13.5">
      <c r="A63" s="94"/>
      <c r="B63" s="92"/>
      <c r="C63" s="92"/>
      <c r="D63" s="92"/>
    </row>
    <row r="64" spans="1:4" ht="13.5">
      <c r="A64" s="94"/>
      <c r="B64" s="92"/>
      <c r="C64" s="92"/>
      <c r="D64" s="92"/>
    </row>
    <row r="65" spans="1:4" ht="13.5">
      <c r="A65" s="92"/>
      <c r="B65" s="92"/>
      <c r="C65" s="92"/>
      <c r="D65" s="92"/>
    </row>
    <row r="66" spans="1:4" ht="13.5">
      <c r="A66" s="92"/>
      <c r="B66" s="92"/>
      <c r="C66" s="92"/>
      <c r="D66" s="92"/>
    </row>
    <row r="67" spans="1:4" ht="13.5">
      <c r="A67" s="92"/>
      <c r="B67" s="92"/>
      <c r="C67" s="92"/>
      <c r="D67" s="92"/>
    </row>
    <row r="68" spans="1:4" ht="13.5">
      <c r="A68" s="92"/>
      <c r="B68" s="92"/>
      <c r="C68" s="92"/>
      <c r="D68" s="92"/>
    </row>
    <row r="69" spans="1:4" ht="13.5">
      <c r="A69" s="92"/>
      <c r="B69" s="92"/>
      <c r="C69" s="92"/>
      <c r="D69" s="92"/>
    </row>
    <row r="70" spans="1:4" ht="13.5">
      <c r="A70" s="92"/>
      <c r="B70" s="92"/>
      <c r="C70" s="92"/>
      <c r="D70" s="92"/>
    </row>
    <row r="71" spans="1:4" ht="13.5">
      <c r="A71" s="92"/>
      <c r="B71" s="92"/>
      <c r="C71" s="92"/>
      <c r="D71" s="92"/>
    </row>
    <row r="72" spans="1:4" ht="13.5">
      <c r="A72" s="92"/>
      <c r="B72" s="92"/>
      <c r="C72" s="92"/>
      <c r="D72" s="92"/>
    </row>
    <row r="73" spans="1:4" ht="13.5">
      <c r="A73" s="92"/>
      <c r="B73" s="92"/>
      <c r="C73" s="92"/>
      <c r="D73" s="92"/>
    </row>
    <row r="74" spans="1:4" ht="13.5">
      <c r="A74" s="92"/>
      <c r="B74" s="92"/>
      <c r="C74" s="92"/>
      <c r="D74" s="92"/>
    </row>
    <row r="75" spans="1:4" ht="13.5">
      <c r="A75" s="92"/>
      <c r="B75" s="92"/>
      <c r="C75" s="92"/>
      <c r="D75" s="92"/>
    </row>
    <row r="76" spans="1:4" ht="13.5">
      <c r="A76" s="92"/>
      <c r="B76" s="92"/>
      <c r="C76" s="92"/>
      <c r="D76" s="92"/>
    </row>
    <row r="77" spans="1:4" ht="13.5">
      <c r="A77" s="92"/>
      <c r="B77" s="92"/>
      <c r="C77" s="92"/>
      <c r="D77" s="92"/>
    </row>
    <row r="78" spans="1:4" ht="13.5">
      <c r="A78" s="92"/>
      <c r="B78" s="92"/>
      <c r="C78" s="92"/>
      <c r="D78" s="92"/>
    </row>
    <row r="79" spans="1:4" ht="13.5">
      <c r="A79" s="92"/>
      <c r="B79" s="92"/>
      <c r="C79" s="92"/>
      <c r="D79" s="92"/>
    </row>
    <row r="80" spans="1:4" ht="13.5">
      <c r="A80" s="92"/>
      <c r="B80" s="92"/>
      <c r="C80" s="92"/>
      <c r="D80" s="92"/>
    </row>
    <row r="81" spans="1:4" ht="13.5">
      <c r="A81" s="92"/>
      <c r="B81" s="92"/>
      <c r="C81" s="92"/>
      <c r="D81" s="92"/>
    </row>
    <row r="82" spans="1:4" ht="13.5">
      <c r="A82" s="92"/>
      <c r="B82" s="92"/>
      <c r="C82" s="92"/>
      <c r="D82" s="92"/>
    </row>
    <row r="83" spans="1:4" ht="13.5">
      <c r="A83" s="92"/>
      <c r="B83" s="92"/>
      <c r="C83" s="92"/>
      <c r="D83" s="92"/>
    </row>
    <row r="84" spans="1:4" ht="13.5">
      <c r="A84" s="92"/>
      <c r="B84" s="92"/>
      <c r="C84" s="92"/>
      <c r="D84" s="92"/>
    </row>
    <row r="85" spans="1:4" ht="13.5">
      <c r="A85" s="92"/>
      <c r="B85" s="92"/>
      <c r="C85" s="92"/>
      <c r="D85" s="92"/>
    </row>
    <row r="86" spans="1:4" ht="13.5">
      <c r="A86" s="92"/>
      <c r="B86" s="92"/>
      <c r="C86" s="92"/>
      <c r="D86" s="92"/>
    </row>
    <row r="87" spans="1:4" ht="13.5">
      <c r="A87" s="92"/>
      <c r="B87" s="92"/>
      <c r="C87" s="92"/>
      <c r="D87" s="92"/>
    </row>
    <row r="88" spans="1:4" ht="13.5">
      <c r="A88" s="92"/>
      <c r="B88" s="92"/>
      <c r="C88" s="92"/>
      <c r="D88" s="92"/>
    </row>
    <row r="89" spans="1:4" ht="13.5">
      <c r="A89" s="92"/>
      <c r="B89" s="92"/>
      <c r="C89" s="92"/>
      <c r="D89" s="92"/>
    </row>
    <row r="90" spans="1:4" ht="13.5">
      <c r="A90" s="92"/>
      <c r="B90" s="92"/>
      <c r="C90" s="92"/>
      <c r="D90" s="92"/>
    </row>
    <row r="91" spans="1:4" ht="13.5">
      <c r="A91" s="92"/>
      <c r="B91" s="92"/>
      <c r="C91" s="92"/>
      <c r="D91" s="92"/>
    </row>
    <row r="92" spans="1:4" ht="13.5">
      <c r="A92" s="92"/>
      <c r="B92" s="92"/>
      <c r="C92" s="92"/>
      <c r="D92" s="92"/>
    </row>
    <row r="93" spans="1:4" ht="13.5">
      <c r="A93" s="92"/>
      <c r="B93" s="92"/>
      <c r="C93" s="92"/>
      <c r="D93" s="92"/>
    </row>
    <row r="94" spans="1:4" ht="13.5">
      <c r="A94" s="92"/>
      <c r="B94" s="92"/>
      <c r="C94" s="92"/>
      <c r="D94" s="92"/>
    </row>
    <row r="95" spans="1:4" ht="13.5">
      <c r="A95" s="92"/>
      <c r="B95" s="92"/>
      <c r="C95" s="92"/>
      <c r="D95" s="92"/>
    </row>
    <row r="96" spans="1:4" ht="13.5">
      <c r="A96" s="92"/>
      <c r="B96" s="92"/>
      <c r="C96" s="92"/>
      <c r="D96" s="92"/>
    </row>
    <row r="97" spans="1:4" ht="13.5">
      <c r="A97" s="92"/>
      <c r="B97" s="92"/>
      <c r="C97" s="92"/>
      <c r="D97" s="92"/>
    </row>
    <row r="98" spans="1:4" ht="13.5">
      <c r="A98" s="92"/>
      <c r="B98" s="92"/>
      <c r="C98" s="92"/>
      <c r="D98" s="92"/>
    </row>
    <row r="99" spans="1:4" ht="13.5">
      <c r="A99" s="94"/>
      <c r="B99" s="92"/>
      <c r="C99" s="92"/>
      <c r="D99" s="92"/>
    </row>
    <row r="100" spans="1:4" ht="13.5">
      <c r="A100" s="94"/>
      <c r="B100" s="92"/>
      <c r="C100" s="92"/>
      <c r="D100" s="92"/>
    </row>
    <row r="101" spans="1:4" ht="13.5">
      <c r="A101" s="94"/>
      <c r="B101" s="92"/>
      <c r="C101" s="92"/>
      <c r="D101" s="92"/>
    </row>
    <row r="102" spans="1:4" ht="13.5">
      <c r="A102" s="94"/>
      <c r="B102" s="92"/>
      <c r="C102" s="92"/>
      <c r="D102" s="92"/>
    </row>
    <row r="103" ht="13.5">
      <c r="D103" s="92"/>
    </row>
  </sheetData>
  <printOptions horizontalCentered="1"/>
  <pageMargins left="0.5" right="0.5" top="0.66" bottom="0.67" header="0.34" footer="0.25"/>
  <pageSetup horizontalDpi="600" verticalDpi="600" orientation="portrait" paperSize="9" scale="81" r:id="rId1"/>
  <headerFooter alignWithMargins="0">
    <oddFooter>&amp;C&amp;"Book Antiqua,Bold Italic"&amp;10The Condensed Consolidated Cash Flow Statement should be read in conjunction with the Audited Accounts for the year ended 31/12/2003. The document forms part of quarterly announcement for quarter ended 31/3/2004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Heitech Padu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Heitech Padu Bhd</dc:creator>
  <cp:keywords/>
  <dc:description/>
  <cp:lastModifiedBy>Heitech Padu Bhd</cp:lastModifiedBy>
  <cp:lastPrinted>2004-05-13T07:48:34Z</cp:lastPrinted>
  <dcterms:created xsi:type="dcterms:W3CDTF">2004-05-13T06:33:26Z</dcterms:created>
  <dcterms:modified xsi:type="dcterms:W3CDTF">2004-05-13T07:50:03Z</dcterms:modified>
  <cp:category/>
  <cp:version/>
  <cp:contentType/>
  <cp:contentStatus/>
</cp:coreProperties>
</file>